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defaultThemeVersion="166925"/>
  <mc:AlternateContent xmlns:mc="http://schemas.openxmlformats.org/markup-compatibility/2006">
    <mc:Choice Requires="x15">
      <x15ac:absPath xmlns:x15ac="http://schemas.microsoft.com/office/spreadsheetml/2010/11/ac" url="/Users/toddsimmons/Downloads/"/>
    </mc:Choice>
  </mc:AlternateContent>
  <xr:revisionPtr revIDLastSave="0" documentId="13_ncr:1_{A03A2997-DA41-8B45-B031-E80F9F37EC8C}" xr6:coauthVersionLast="45" xr6:coauthVersionMax="45" xr10:uidLastSave="{00000000-0000-0000-0000-000000000000}"/>
  <bookViews>
    <workbookView xWindow="0" yWindow="460" windowWidth="20720" windowHeight="13280" activeTab="1" xr2:uid="{00000000-000D-0000-FFFF-FFFF00000000}"/>
  </bookViews>
  <sheets>
    <sheet name="Semester Budget" sheetId="4" r:id="rId1"/>
    <sheet name="Specific Programming" sheetId="2" r:id="rId2"/>
    <sheet name="Member A|R List" sheetId="3" r:id="rId3"/>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3" l="1"/>
  <c r="H4" i="3"/>
  <c r="H5" i="3"/>
  <c r="H6" i="3"/>
  <c r="H7" i="3"/>
  <c r="H2" i="3"/>
  <c r="I160" i="2"/>
  <c r="G161" i="2"/>
  <c r="G160" i="2"/>
  <c r="G159" i="2"/>
  <c r="G158" i="2"/>
  <c r="G151" i="2"/>
  <c r="G150" i="2"/>
  <c r="G149" i="2"/>
  <c r="G146" i="2"/>
  <c r="G145" i="2"/>
  <c r="G141" i="2"/>
  <c r="G140" i="2"/>
  <c r="G139" i="2"/>
  <c r="G138" i="2"/>
  <c r="G134" i="2"/>
  <c r="G130" i="2"/>
  <c r="G129" i="2"/>
  <c r="G128" i="2"/>
  <c r="G127" i="2"/>
  <c r="G126" i="2"/>
  <c r="G125" i="2"/>
  <c r="G124" i="2"/>
  <c r="G123" i="2"/>
  <c r="G122" i="2"/>
  <c r="G121" i="2"/>
  <c r="G120" i="2"/>
  <c r="G119" i="2"/>
  <c r="G118" i="2"/>
  <c r="G117" i="2"/>
  <c r="G111" i="2"/>
  <c r="G106" i="2"/>
  <c r="G101" i="2"/>
  <c r="G88" i="2"/>
  <c r="G87" i="2"/>
  <c r="G93" i="2"/>
  <c r="G92" i="2"/>
  <c r="G91" i="2"/>
  <c r="G90" i="2"/>
  <c r="G89" i="2"/>
  <c r="G79" i="2"/>
  <c r="G78" i="2"/>
  <c r="G71" i="2"/>
  <c r="G70" i="2"/>
  <c r="G64" i="2"/>
  <c r="G65" i="2"/>
  <c r="G63" i="2"/>
  <c r="G56" i="2"/>
  <c r="G54" i="2"/>
  <c r="G55" i="2"/>
  <c r="I8" i="2"/>
  <c r="G8" i="2"/>
  <c r="G5" i="2"/>
  <c r="G6" i="2"/>
  <c r="J23" i="4"/>
  <c r="J39" i="4"/>
  <c r="J48" i="4" l="1"/>
  <c r="J49" i="4" s="1"/>
  <c r="E7" i="4" l="1"/>
  <c r="J7" i="4" s="1"/>
  <c r="E8" i="4"/>
  <c r="J8" i="4"/>
  <c r="J9" i="4" s="1"/>
  <c r="J14" i="4" s="1"/>
  <c r="E71" i="4"/>
  <c r="H71" i="4" s="1"/>
  <c r="H35" i="4"/>
  <c r="J35" i="4" s="1"/>
  <c r="J36" i="4" s="1"/>
  <c r="E34" i="4"/>
  <c r="J34" i="4"/>
  <c r="F135" i="2"/>
  <c r="I135" i="2" s="1"/>
  <c r="G112" i="2"/>
  <c r="I112" i="2" s="1"/>
  <c r="G53" i="2"/>
  <c r="I53" i="2" s="1"/>
  <c r="J45" i="4"/>
  <c r="J53" i="4"/>
  <c r="J54" i="4"/>
  <c r="J55" i="4"/>
  <c r="J52" i="4"/>
  <c r="E65" i="4"/>
  <c r="E70" i="4"/>
  <c r="H70" i="4" s="1"/>
  <c r="E61" i="4"/>
  <c r="E63" i="4"/>
  <c r="E64" i="4"/>
  <c r="E66" i="4"/>
  <c r="E69" i="4"/>
  <c r="H69" i="4" s="1"/>
  <c r="E67" i="4"/>
  <c r="E68" i="4"/>
  <c r="E62" i="4"/>
  <c r="E73" i="4"/>
  <c r="E60" i="4"/>
  <c r="E28" i="4"/>
  <c r="J28" i="4" s="1"/>
  <c r="E27" i="4"/>
  <c r="E40" i="4"/>
  <c r="J40" i="4" s="1"/>
  <c r="J41" i="4" s="1"/>
  <c r="E35" i="4"/>
  <c r="E26" i="4"/>
  <c r="J26" i="4" s="1"/>
  <c r="J27" i="4"/>
  <c r="I118" i="2"/>
  <c r="I119" i="2"/>
  <c r="I120" i="2"/>
  <c r="I121" i="2"/>
  <c r="I122" i="2"/>
  <c r="I123" i="2"/>
  <c r="I124" i="2"/>
  <c r="I125" i="2"/>
  <c r="I126" i="2"/>
  <c r="I127" i="2"/>
  <c r="I128" i="2"/>
  <c r="I129" i="2"/>
  <c r="I130" i="2"/>
  <c r="I134" i="2"/>
  <c r="I136" i="2"/>
  <c r="I138" i="2"/>
  <c r="I139" i="2"/>
  <c r="I140" i="2"/>
  <c r="I141" i="2"/>
  <c r="I145" i="2"/>
  <c r="I146" i="2"/>
  <c r="I149" i="2"/>
  <c r="I150" i="2"/>
  <c r="I151" i="2"/>
  <c r="I117" i="2"/>
  <c r="I111" i="2"/>
  <c r="I106" i="2"/>
  <c r="I101" i="2"/>
  <c r="I88" i="2"/>
  <c r="I89" i="2"/>
  <c r="I90" i="2"/>
  <c r="I91" i="2"/>
  <c r="I92" i="2"/>
  <c r="I93" i="2"/>
  <c r="I87" i="2"/>
  <c r="I79" i="2"/>
  <c r="I78" i="2"/>
  <c r="I71" i="2"/>
  <c r="I70" i="2"/>
  <c r="I64" i="2"/>
  <c r="I65" i="2"/>
  <c r="I63" i="2"/>
  <c r="I54" i="2"/>
  <c r="I55" i="2"/>
  <c r="I56" i="2"/>
  <c r="G107" i="2"/>
  <c r="I107" i="2" s="1"/>
  <c r="I45" i="2"/>
  <c r="G83" i="2"/>
  <c r="I159" i="2"/>
  <c r="I161" i="2"/>
  <c r="G66" i="2"/>
  <c r="I66" i="2" s="1"/>
  <c r="G74" i="2"/>
  <c r="J73" i="4" s="1"/>
  <c r="G96" i="2"/>
  <c r="J63" i="4" s="1"/>
  <c r="G44" i="2"/>
  <c r="I44" i="2" s="1"/>
  <c r="G43" i="2"/>
  <c r="I43" i="2" s="1"/>
  <c r="G42" i="2"/>
  <c r="I42" i="2" s="1"/>
  <c r="G41" i="2"/>
  <c r="I41" i="2" s="1"/>
  <c r="G102" i="2"/>
  <c r="F152" i="2"/>
  <c r="F147" i="2"/>
  <c r="I147" i="2" s="1"/>
  <c r="F142" i="2"/>
  <c r="I142" i="2" s="1"/>
  <c r="F131" i="2"/>
  <c r="G32" i="2"/>
  <c r="G31" i="2"/>
  <c r="G24" i="2"/>
  <c r="I24" i="2" s="1"/>
  <c r="G23" i="2"/>
  <c r="I23" i="2" s="1"/>
  <c r="G22" i="2"/>
  <c r="G15" i="2"/>
  <c r="I15" i="2" s="1"/>
  <c r="G14" i="2"/>
  <c r="I14" i="2" s="1"/>
  <c r="G13" i="2"/>
  <c r="G17" i="2" s="1"/>
  <c r="G7" i="2"/>
  <c r="I6" i="2"/>
  <c r="I5" i="2"/>
  <c r="G163" i="2"/>
  <c r="J66" i="4" s="1"/>
  <c r="I32" i="2"/>
  <c r="I158" i="2"/>
  <c r="I7" i="2" l="1"/>
  <c r="G9" i="2"/>
  <c r="I22" i="2"/>
  <c r="G26" i="2"/>
  <c r="I31" i="2"/>
  <c r="G34" i="2"/>
  <c r="I83" i="2"/>
  <c r="J62" i="4"/>
  <c r="H62" i="4" s="1"/>
  <c r="I163" i="2"/>
  <c r="F153" i="2"/>
  <c r="I154" i="2" s="1"/>
  <c r="I131" i="2"/>
  <c r="J65" i="4"/>
  <c r="H65" i="4" s="1"/>
  <c r="I102" i="2"/>
  <c r="I96" i="2"/>
  <c r="I74" i="2"/>
  <c r="J68" i="4"/>
  <c r="H68" i="4" s="1"/>
  <c r="G59" i="2"/>
  <c r="J67" i="4" s="1"/>
  <c r="H67" i="4" s="1"/>
  <c r="G49" i="2"/>
  <c r="J61" i="4" s="1"/>
  <c r="H61" i="4" s="1"/>
  <c r="I13" i="2"/>
  <c r="J31" i="4"/>
  <c r="J56" i="4"/>
  <c r="J57" i="4" s="1"/>
  <c r="J77" i="4" s="1"/>
  <c r="H63" i="4"/>
  <c r="H73" i="4"/>
  <c r="J15" i="4"/>
  <c r="H66" i="4"/>
  <c r="G37" i="2" l="1"/>
  <c r="J64" i="4"/>
  <c r="H64" i="4" s="1"/>
  <c r="I59" i="2"/>
  <c r="I76" i="4"/>
  <c r="J60" i="4"/>
  <c r="H60" i="4" s="1"/>
  <c r="H74" i="4" l="1"/>
  <c r="J74" i="4"/>
  <c r="J78" i="4" s="1"/>
  <c r="I79" i="4" s="1"/>
</calcChain>
</file>

<file path=xl/sharedStrings.xml><?xml version="1.0" encoding="utf-8"?>
<sst xmlns="http://schemas.openxmlformats.org/spreadsheetml/2006/main" count="362" uniqueCount="172">
  <si>
    <t>Chapter:</t>
  </si>
  <si>
    <t>Treasurer:</t>
  </si>
  <si>
    <t>Date</t>
  </si>
  <si>
    <t>CHAPTER DEPARTMENT</t>
  </si>
  <si>
    <t>INCOME</t>
  </si>
  <si>
    <t>Total Chapter Dues</t>
  </si>
  <si>
    <t>members</t>
  </si>
  <si>
    <t>@</t>
  </si>
  <si>
    <t>per sem.</t>
  </si>
  <si>
    <t>Beginning Balance</t>
  </si>
  <si>
    <t>Fines</t>
  </si>
  <si>
    <t>Alumni Donation</t>
  </si>
  <si>
    <t>Fundraisers</t>
  </si>
  <si>
    <t>Expenses</t>
  </si>
  <si>
    <t>Phikeia</t>
  </si>
  <si>
    <t>Emergency Fund</t>
  </si>
  <si>
    <t>President</t>
  </si>
  <si>
    <t>Treasurer</t>
  </si>
  <si>
    <t>Office Supplies</t>
  </si>
  <si>
    <t>Description</t>
  </si>
  <si>
    <t>Quantity</t>
  </si>
  <si>
    <t>Estimated Cost Per</t>
  </si>
  <si>
    <t>Estimated Total Cost</t>
  </si>
  <si>
    <t>Actual Expense</t>
  </si>
  <si>
    <t>Ice</t>
  </si>
  <si>
    <t>Damage Deposit</t>
  </si>
  <si>
    <t xml:space="preserve">Total Expenses </t>
  </si>
  <si>
    <t xml:space="preserve">Date Party </t>
  </si>
  <si>
    <t>Water/Soda</t>
  </si>
  <si>
    <t>Total Expenses</t>
  </si>
  <si>
    <t>Social Expenses</t>
  </si>
  <si>
    <t>Flowers, Cards, Sweetheart Expenses</t>
  </si>
  <si>
    <t>Total Social Buget</t>
  </si>
  <si>
    <t xml:space="preserve"> Vairence  </t>
  </si>
  <si>
    <t>Chegg</t>
  </si>
  <si>
    <t>Committee Dinner</t>
  </si>
  <si>
    <t>Awards</t>
  </si>
  <si>
    <t>Brotherhood Event</t>
  </si>
  <si>
    <t>Social Event</t>
  </si>
  <si>
    <t>Phikeia Retreat</t>
  </si>
  <si>
    <t>Phikeia Project</t>
  </si>
  <si>
    <t>Vice President</t>
  </si>
  <si>
    <t>Brotherhood</t>
  </si>
  <si>
    <t>Venue</t>
  </si>
  <si>
    <t>Big Blue Chart Buses</t>
  </si>
  <si>
    <t>Date Parties</t>
  </si>
  <si>
    <t>Cups</t>
  </si>
  <si>
    <t>Soroity Event</t>
  </si>
  <si>
    <t>Varience</t>
  </si>
  <si>
    <t xml:space="preserve">Varience </t>
  </si>
  <si>
    <t>Phikeia Pins</t>
  </si>
  <si>
    <t xml:space="preserve">Phikeia Expenses </t>
  </si>
  <si>
    <t>Cookout/Bonfire</t>
  </si>
  <si>
    <t>Bad Movie Night</t>
  </si>
  <si>
    <t>Ugly Christmas Party</t>
  </si>
  <si>
    <t>Total Brotherhood Budget</t>
  </si>
  <si>
    <t>Binders</t>
  </si>
  <si>
    <t>Football Jerseys</t>
  </si>
  <si>
    <t>Game Footballs</t>
  </si>
  <si>
    <t>Forfeit Fee</t>
  </si>
  <si>
    <t>Miscellaneous</t>
  </si>
  <si>
    <t>yearly</t>
  </si>
  <si>
    <t>per semester</t>
  </si>
  <si>
    <t>Initiation Fees</t>
  </si>
  <si>
    <t xml:space="preserve">Phikeia Dues </t>
  </si>
  <si>
    <t>Total Income for Fall 2020</t>
  </si>
  <si>
    <t>Aug. 2020 - Dec. 2020</t>
  </si>
  <si>
    <t xml:space="preserve">Term: </t>
  </si>
  <si>
    <t>Fall</t>
  </si>
  <si>
    <t>See details on "Specific Programming"</t>
  </si>
  <si>
    <t>Dues</t>
  </si>
  <si>
    <t>GHQ Payments</t>
  </si>
  <si>
    <t>Semester Expenses</t>
  </si>
  <si>
    <t xml:space="preserve">Per Event Expenses </t>
  </si>
  <si>
    <t>Total Semester Expenses</t>
  </si>
  <si>
    <t>Chapter Designation</t>
  </si>
  <si>
    <t>James R. Favor Insurance</t>
  </si>
  <si>
    <t>Insurance Premiums *billed Aug 31</t>
  </si>
  <si>
    <t>per person</t>
  </si>
  <si>
    <t>University/IFC Dues</t>
  </si>
  <si>
    <t>yearly/sem</t>
  </si>
  <si>
    <t>Social Budget</t>
  </si>
  <si>
    <t>Recruitment Budget</t>
  </si>
  <si>
    <t>Phikeia Education Budget</t>
  </si>
  <si>
    <t>Brotherhood Budget</t>
  </si>
  <si>
    <t>Alumni Budget</t>
  </si>
  <si>
    <t>Family Budget</t>
  </si>
  <si>
    <t>Scholarship Budget</t>
  </si>
  <si>
    <t>Intramurals Budget</t>
  </si>
  <si>
    <t>Philanthropy Budget</t>
  </si>
  <si>
    <t>Income</t>
  </si>
  <si>
    <t>Variable Costs</t>
  </si>
  <si>
    <t>Members</t>
  </si>
  <si>
    <t>In-House</t>
  </si>
  <si>
    <t>Out-House</t>
  </si>
  <si>
    <t>FIXED COSTS</t>
  </si>
  <si>
    <t>VARIABLE COSTS</t>
  </si>
  <si>
    <t>NET</t>
  </si>
  <si>
    <t>Total Fixed Costs</t>
  </si>
  <si>
    <t>Total Variable Costs</t>
  </si>
  <si>
    <t>Conference Travel</t>
  </si>
  <si>
    <t>90% Collections</t>
  </si>
  <si>
    <t>80% Collections</t>
  </si>
  <si>
    <t>Yearly Savings</t>
  </si>
  <si>
    <t>Collection %</t>
  </si>
  <si>
    <t>Other</t>
  </si>
  <si>
    <t>Philanthropy Donation</t>
  </si>
  <si>
    <t>(Discounts)</t>
  </si>
  <si>
    <t>(Deducts from total)</t>
  </si>
  <si>
    <t>Officer Expenses</t>
  </si>
  <si>
    <t>Chapter Dues</t>
  </si>
  <si>
    <t xml:space="preserve">Phikeia Fees </t>
  </si>
  <si>
    <t>Account - Sub account</t>
  </si>
  <si>
    <t>Account #</t>
  </si>
  <si>
    <t>Social - Social</t>
  </si>
  <si>
    <t>Carryovers</t>
  </si>
  <si>
    <t>Financial Services</t>
  </si>
  <si>
    <t>Greekbill</t>
  </si>
  <si>
    <t>Philanthropy Funds Raised</t>
  </si>
  <si>
    <t>Note:</t>
  </si>
  <si>
    <t>Collecting member dues is not always 100%. Forcasting to collect 80% would be more accurate to expect that some members may not pay all their dues or some members may drop the fraternity. In order to collect greater than 80% you will need to provide dues incentives to members</t>
  </si>
  <si>
    <t xml:space="preserve">Although insurance fees are billed every August 31 and due by October 1, we recommend saving a portion of chapter dues each semester to pay for this bill when it comes in the fall. By saving $60 in the spring and then collecting the final $60 in the fall, this will cover insurance fees for many chapters. However, there are some chapters that pay more than the estimated $120, so be sure your chapter budgets accordingly. Estimate using your chapters previous year insurance fees. </t>
  </si>
  <si>
    <t>Insurance Premiums (1/2) for 2021</t>
  </si>
  <si>
    <t>Note that membership dues for Phi Delta Theta have decreased to $135 per initiated member of your chapter. Membership dues were originally $145 per member and will return to that amount come 2022.</t>
  </si>
  <si>
    <t>Kleberg 2021</t>
  </si>
  <si>
    <t>PLC Flight - St. Louis 2021</t>
  </si>
  <si>
    <t>Convention 2021 Flight</t>
  </si>
  <si>
    <t>Province Retreats 2021</t>
  </si>
  <si>
    <t>Fixed/Known Costs</t>
  </si>
  <si>
    <t>IFC Dues Fall</t>
  </si>
  <si>
    <t>IFC Fees Other</t>
  </si>
  <si>
    <t>Member Dues *billed Jan 31</t>
  </si>
  <si>
    <t>Similar to splitting payments for insurance dues, we recommend splitting your GHQ membership dues between half the academic year. Set aside $67.50 per member this term and collect the remaining next term</t>
  </si>
  <si>
    <t>GHQ payments look a little different for Emerging Chapters. EC's are not billed Member Dues until the academic year following their installation. Phikeia Fees include additional insurace added to the EC as well as a ritual fund totaling $210 per new member (compared to $85 as a chapter). Initiation fee is associated with the installation of the EC of $285 per member, additional including the $30 member badge</t>
  </si>
  <si>
    <t>Recruitment Cookout</t>
  </si>
  <si>
    <t>Instagram Ads</t>
  </si>
  <si>
    <t>Snapchat Filter</t>
  </si>
  <si>
    <t>Recruitment lunch/dinner</t>
  </si>
  <si>
    <t>Recruitment Shirts</t>
  </si>
  <si>
    <t>Greek Philantropy Events</t>
  </si>
  <si>
    <t>Onboardning Retreat</t>
  </si>
  <si>
    <t xml:space="preserve">Big Little </t>
  </si>
  <si>
    <t>Za Night</t>
  </si>
  <si>
    <t>Bond # / Phikeia</t>
  </si>
  <si>
    <t xml:space="preserve">First Name </t>
  </si>
  <si>
    <t>Last Name</t>
  </si>
  <si>
    <t>Grad Year</t>
  </si>
  <si>
    <t>Total Dues</t>
  </si>
  <si>
    <t>Dues Paid</t>
  </si>
  <si>
    <t>PMT Plan</t>
  </si>
  <si>
    <t>Dues Remaining</t>
  </si>
  <si>
    <t>Robert</t>
  </si>
  <si>
    <t>Morrison</t>
  </si>
  <si>
    <t>John</t>
  </si>
  <si>
    <t>Wilson</t>
  </si>
  <si>
    <t>Drake</t>
  </si>
  <si>
    <t>Lindley</t>
  </si>
  <si>
    <t>Ardivan</t>
  </si>
  <si>
    <t>Rogers</t>
  </si>
  <si>
    <t>Andrew</t>
  </si>
  <si>
    <t>Rodgers</t>
  </si>
  <si>
    <t>300 x 2</t>
  </si>
  <si>
    <t>200 x 3</t>
  </si>
  <si>
    <t>PDT ALS Event</t>
  </si>
  <si>
    <t>Although this number may be negative, this is because of our 80% colelction forecast. This means as the Treasurer of the chapter you will need to ensure to collect more than 80% collections. Provide dues paying incentives, etc.</t>
  </si>
  <si>
    <t>Insurance Premiums (1/2) from Sp20</t>
  </si>
  <si>
    <t>Conference Dues *billed in March</t>
  </si>
  <si>
    <t>Conference Dues *billed in October</t>
  </si>
  <si>
    <t>The Phi Delta Theta Genral Conference Dues which bill $350 to each chapter (October and March) will NOT be billed to chapters for the fall term (October) but is expected to still be billed to all chapters in the spring term (March 2021)</t>
  </si>
  <si>
    <t>Insurance Fees are determined by 8 factors. The cost to the chapter us usually never the same every year; however, an estimated amount of $120 per member will be accurate in budgeting for this expense. The only difference for an EC is new members pay $85 for insurance for the academic year they join. Each October, every chapter and EC will be charged for every member insurance for the current academic year</t>
  </si>
  <si>
    <t>Formals</t>
  </si>
  <si>
    <t>Other Social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</si>
</sst>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B050"/>
      <name val="Calibri"/>
      <family val="2"/>
      <scheme val="minor"/>
    </font>
    <font>
      <sz val="11"/>
      <color rgb="FF000000"/>
      <name val="Calibri"/>
      <family val="2"/>
      <scheme val="minor"/>
    </font>
    <font>
      <sz val="11"/>
      <color rgb="FF0070C0"/>
      <name val="Calibri"/>
      <family val="2"/>
      <scheme val="minor"/>
    </font>
    <font>
      <sz val="11"/>
      <name val="Calibri"/>
      <family val="2"/>
      <scheme val="minor"/>
    </font>
    <font>
      <b/>
      <sz val="11"/>
      <color rgb="FFFF0000"/>
      <name val="Calibri"/>
      <family val="2"/>
      <scheme val="minor"/>
    </font>
    <font>
      <sz val="12"/>
      <color theme="1"/>
      <name val="Calibri"/>
      <family val="2"/>
      <scheme val="minor"/>
    </font>
    <font>
      <sz val="12"/>
      <color rgb="FF006100"/>
      <name val="Calibri"/>
      <family val="2"/>
      <scheme val="minor"/>
    </font>
    <font>
      <sz val="12"/>
      <color rgb="FF9C0006"/>
      <name val="Calibri"/>
      <family val="2"/>
      <scheme val="minor"/>
    </font>
    <font>
      <sz val="11"/>
      <color theme="8"/>
      <name val="Calibri"/>
      <family val="2"/>
      <scheme val="minor"/>
    </font>
    <font>
      <b/>
      <i/>
      <sz val="11"/>
      <color theme="1"/>
      <name val="Calibri"/>
      <family val="2"/>
      <scheme val="minor"/>
    </font>
    <font>
      <b/>
      <sz val="11"/>
      <name val="Calibri"/>
      <family val="2"/>
      <scheme val="minor"/>
    </font>
  </fonts>
  <fills count="1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D1CD"/>
        <bgColor indexed="64"/>
      </patternFill>
    </fill>
    <fill>
      <patternFill patternType="solid">
        <fgColor rgb="FFFC8B74"/>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0.14999847407452621"/>
        <bgColor indexed="64"/>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double">
        <color auto="1"/>
      </bottom>
      <diagonal/>
    </border>
    <border>
      <left/>
      <right/>
      <top style="double">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s>
  <cellStyleXfs count="5">
    <xf numFmtId="0" fontId="0" fillId="0" borderId="0"/>
    <xf numFmtId="44" fontId="1" fillId="0" borderId="0" applyFont="0" applyFill="0" applyBorder="0" applyAlignment="0" applyProtection="0"/>
    <xf numFmtId="0" fontId="9" fillId="0" borderId="0"/>
    <xf numFmtId="0" fontId="10" fillId="4" borderId="0" applyNumberFormat="0" applyBorder="0" applyAlignment="0" applyProtection="0"/>
    <xf numFmtId="0" fontId="11" fillId="5" borderId="0" applyNumberFormat="0" applyBorder="0" applyAlignment="0" applyProtection="0"/>
  </cellStyleXfs>
  <cellXfs count="167">
    <xf numFmtId="0" fontId="0" fillId="0" borderId="0" xfId="0"/>
    <xf numFmtId="0" fontId="0" fillId="0" borderId="0" xfId="0" applyAlignment="1">
      <alignment horizontal="center"/>
    </xf>
    <xf numFmtId="0" fontId="3" fillId="2" borderId="1" xfId="0" applyFont="1" applyFill="1" applyBorder="1" applyAlignment="1">
      <alignment horizontal="center"/>
    </xf>
    <xf numFmtId="0" fontId="3" fillId="2" borderId="2" xfId="0" applyFont="1" applyFill="1" applyBorder="1"/>
    <xf numFmtId="0" fontId="3" fillId="2" borderId="4" xfId="0" applyFont="1" applyFill="1" applyBorder="1" applyAlignment="1">
      <alignment horizontal="center"/>
    </xf>
    <xf numFmtId="0" fontId="3" fillId="2" borderId="5" xfId="0" applyFont="1" applyFill="1" applyBorder="1"/>
    <xf numFmtId="0" fontId="3" fillId="0" borderId="10" xfId="0" applyFont="1" applyBorder="1"/>
    <xf numFmtId="0" fontId="0" fillId="0" borderId="10" xfId="0" applyBorder="1"/>
    <xf numFmtId="0" fontId="3" fillId="0" borderId="11" xfId="0" applyFont="1" applyBorder="1"/>
    <xf numFmtId="0" fontId="0" fillId="0" borderId="11" xfId="0" applyBorder="1"/>
    <xf numFmtId="0" fontId="3" fillId="0" borderId="0" xfId="0" applyFont="1"/>
    <xf numFmtId="44" fontId="0" fillId="0" borderId="0" xfId="1" applyFont="1"/>
    <xf numFmtId="0" fontId="0" fillId="0" borderId="5" xfId="0" applyBorder="1"/>
    <xf numFmtId="0" fontId="3" fillId="3" borderId="12" xfId="0" applyFont="1" applyFill="1" applyBorder="1"/>
    <xf numFmtId="44" fontId="0" fillId="0" borderId="0" xfId="0" applyNumberFormat="1"/>
    <xf numFmtId="8" fontId="0" fillId="0" borderId="0" xfId="0" applyNumberFormat="1"/>
    <xf numFmtId="0" fontId="0" fillId="0" borderId="1" xfId="0" applyBorder="1"/>
    <xf numFmtId="0" fontId="0" fillId="0" borderId="2" xfId="0" applyBorder="1"/>
    <xf numFmtId="0" fontId="0" fillId="0" borderId="3" xfId="0" applyBorder="1"/>
    <xf numFmtId="0" fontId="0" fillId="0" borderId="13" xfId="0" applyBorder="1"/>
    <xf numFmtId="0" fontId="0" fillId="0" borderId="0" xfId="0" applyBorder="1"/>
    <xf numFmtId="0" fontId="0" fillId="0" borderId="14" xfId="0" applyBorder="1"/>
    <xf numFmtId="8" fontId="0" fillId="0" borderId="0" xfId="0" applyNumberFormat="1" applyBorder="1"/>
    <xf numFmtId="8" fontId="0" fillId="0" borderId="5" xfId="0" applyNumberFormat="1" applyBorder="1"/>
    <xf numFmtId="0" fontId="3" fillId="0" borderId="13" xfId="0" applyFont="1" applyBorder="1"/>
    <xf numFmtId="0" fontId="3" fillId="0" borderId="4" xfId="0" applyFont="1" applyBorder="1"/>
    <xf numFmtId="0" fontId="0" fillId="0" borderId="0" xfId="0" applyFill="1" applyBorder="1"/>
    <xf numFmtId="44" fontId="0" fillId="0" borderId="0" xfId="1" applyFont="1" applyBorder="1"/>
    <xf numFmtId="44" fontId="0" fillId="0" borderId="5" xfId="1" applyFont="1" applyBorder="1"/>
    <xf numFmtId="44" fontId="2" fillId="0" borderId="0" xfId="1" applyFont="1" applyBorder="1"/>
    <xf numFmtId="44" fontId="8" fillId="0" borderId="0" xfId="1" applyFont="1" applyBorder="1"/>
    <xf numFmtId="44" fontId="8" fillId="0" borderId="5" xfId="1" applyFont="1" applyBorder="1"/>
    <xf numFmtId="44" fontId="1" fillId="0" borderId="0" xfId="1" applyFont="1" applyBorder="1"/>
    <xf numFmtId="44" fontId="2" fillId="0" borderId="5" xfId="1" applyFont="1" applyBorder="1"/>
    <xf numFmtId="44" fontId="0" fillId="0" borderId="14" xfId="1" applyFont="1" applyBorder="1"/>
    <xf numFmtId="44" fontId="0" fillId="0" borderId="14" xfId="1" applyFont="1" applyFill="1" applyBorder="1"/>
    <xf numFmtId="44" fontId="4" fillId="0" borderId="14" xfId="1" applyFont="1" applyBorder="1"/>
    <xf numFmtId="44" fontId="6" fillId="0" borderId="6" xfId="1" applyFont="1" applyBorder="1"/>
    <xf numFmtId="0" fontId="0" fillId="0" borderId="0" xfId="0"/>
    <xf numFmtId="0" fontId="0" fillId="0" borderId="0" xfId="0" applyBorder="1"/>
    <xf numFmtId="44" fontId="0" fillId="0" borderId="0" xfId="1" applyFont="1" applyBorder="1"/>
    <xf numFmtId="0" fontId="0" fillId="0" borderId="0" xfId="0" applyFill="1" applyBorder="1"/>
    <xf numFmtId="0" fontId="7" fillId="0" borderId="0" xfId="0" applyFont="1" applyBorder="1"/>
    <xf numFmtId="0" fontId="3" fillId="0" borderId="5" xfId="0" applyFont="1" applyBorder="1"/>
    <xf numFmtId="44" fontId="2" fillId="0" borderId="5" xfId="0" applyNumberFormat="1" applyFont="1" applyBorder="1"/>
    <xf numFmtId="0" fontId="0" fillId="0" borderId="0" xfId="0" applyFont="1" applyFill="1" applyBorder="1" applyAlignment="1"/>
    <xf numFmtId="0" fontId="3" fillId="0" borderId="2" xfId="0" applyFont="1" applyFill="1" applyBorder="1" applyAlignment="1"/>
    <xf numFmtId="8" fontId="2" fillId="0" borderId="0" xfId="0" applyNumberFormat="1" applyFont="1" applyBorder="1"/>
    <xf numFmtId="0" fontId="0" fillId="0" borderId="0" xfId="0" applyFont="1" applyBorder="1"/>
    <xf numFmtId="44" fontId="7" fillId="0" borderId="0" xfId="1" applyFont="1" applyBorder="1"/>
    <xf numFmtId="0" fontId="0" fillId="0" borderId="13" xfId="0" applyFont="1" applyBorder="1"/>
    <xf numFmtId="0" fontId="0" fillId="0" borderId="14" xfId="0" applyFont="1" applyBorder="1"/>
    <xf numFmtId="8" fontId="2" fillId="0" borderId="5" xfId="0" applyNumberFormat="1" applyFont="1" applyBorder="1"/>
    <xf numFmtId="0" fontId="0" fillId="0" borderId="0" xfId="0" applyBorder="1" applyAlignment="1">
      <alignment horizontal="right"/>
    </xf>
    <xf numFmtId="0" fontId="0" fillId="0" borderId="0" xfId="0" applyBorder="1" applyAlignment="1">
      <alignment horizontal="left"/>
    </xf>
    <xf numFmtId="0" fontId="0" fillId="0" borderId="0" xfId="0" applyBorder="1" applyAlignment="1">
      <alignment horizontal="left" wrapText="1"/>
    </xf>
    <xf numFmtId="0" fontId="5" fillId="0" borderId="0" xfId="0" applyFont="1" applyBorder="1"/>
    <xf numFmtId="44" fontId="5" fillId="0" borderId="0" xfId="0" applyNumberFormat="1" applyFont="1" applyBorder="1"/>
    <xf numFmtId="0" fontId="0" fillId="0" borderId="0" xfId="0" applyFill="1" applyBorder="1" applyAlignment="1">
      <alignment horizontal="left"/>
    </xf>
    <xf numFmtId="8" fontId="0" fillId="0" borderId="0" xfId="0" applyNumberFormat="1" applyFill="1" applyBorder="1"/>
    <xf numFmtId="0" fontId="2" fillId="0" borderId="0" xfId="0" applyFont="1" applyBorder="1"/>
    <xf numFmtId="8" fontId="12" fillId="0" borderId="14" xfId="0" applyNumberFormat="1" applyFont="1" applyBorder="1"/>
    <xf numFmtId="0" fontId="12" fillId="0" borderId="14" xfId="0" applyFont="1" applyBorder="1"/>
    <xf numFmtId="8" fontId="12" fillId="0" borderId="6" xfId="0" applyNumberFormat="1" applyFont="1" applyBorder="1"/>
    <xf numFmtId="44" fontId="12" fillId="0" borderId="14" xfId="1" applyFont="1" applyBorder="1"/>
    <xf numFmtId="44" fontId="12" fillId="0" borderId="14" xfId="0" applyNumberFormat="1" applyFont="1" applyBorder="1"/>
    <xf numFmtId="44" fontId="12" fillId="0" borderId="6" xfId="0" applyNumberFormat="1" applyFont="1" applyBorder="1"/>
    <xf numFmtId="44" fontId="2" fillId="0" borderId="0" xfId="1" applyFont="1"/>
    <xf numFmtId="0" fontId="3" fillId="2" borderId="2" xfId="0" applyFont="1" applyFill="1" applyBorder="1" applyAlignment="1">
      <alignment horizontal="center"/>
    </xf>
    <xf numFmtId="0" fontId="3" fillId="2" borderId="5" xfId="0" applyFont="1" applyFill="1" applyBorder="1" applyAlignment="1">
      <alignment horizontal="center"/>
    </xf>
    <xf numFmtId="6" fontId="2" fillId="0" borderId="0" xfId="1" applyNumberFormat="1" applyFont="1" applyBorder="1"/>
    <xf numFmtId="3" fontId="0" fillId="0" borderId="8" xfId="0" applyNumberFormat="1" applyBorder="1"/>
    <xf numFmtId="0" fontId="0" fillId="0" borderId="5" xfId="0" applyBorder="1" applyAlignment="1">
      <alignment horizontal="center"/>
    </xf>
    <xf numFmtId="0" fontId="0" fillId="0" borderId="0" xfId="0" applyFill="1" applyAlignment="1">
      <alignment horizontal="center"/>
    </xf>
    <xf numFmtId="0" fontId="0" fillId="0" borderId="0" xfId="0" applyFill="1"/>
    <xf numFmtId="44" fontId="0" fillId="0" borderId="0" xfId="1" applyFont="1" applyFill="1"/>
    <xf numFmtId="0" fontId="13" fillId="2" borderId="2" xfId="0" applyFont="1" applyFill="1" applyBorder="1" applyAlignment="1">
      <alignment horizontal="left"/>
    </xf>
    <xf numFmtId="0" fontId="3" fillId="2" borderId="5" xfId="0" applyFont="1" applyFill="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0" xfId="0" applyAlignment="1">
      <alignment horizontal="left"/>
    </xf>
    <xf numFmtId="0" fontId="0" fillId="0" borderId="5" xfId="0" applyBorder="1" applyAlignment="1">
      <alignment horizontal="left"/>
    </xf>
    <xf numFmtId="0" fontId="0" fillId="0" borderId="0" xfId="0" applyFill="1" applyAlignment="1">
      <alignment horizontal="left"/>
    </xf>
    <xf numFmtId="44" fontId="2" fillId="0" borderId="0" xfId="1" applyFont="1" applyFill="1"/>
    <xf numFmtId="0" fontId="0" fillId="6" borderId="0" xfId="0" applyFill="1"/>
    <xf numFmtId="0" fontId="3" fillId="6" borderId="0" xfId="0" applyFont="1" applyFill="1"/>
    <xf numFmtId="0" fontId="0" fillId="6" borderId="5" xfId="0" applyFill="1" applyBorder="1"/>
    <xf numFmtId="0" fontId="7" fillId="6" borderId="0" xfId="0" applyFont="1" applyFill="1"/>
    <xf numFmtId="44" fontId="7" fillId="6" borderId="0" xfId="1" applyFont="1" applyFill="1"/>
    <xf numFmtId="0" fontId="7" fillId="6" borderId="5" xfId="0" applyFont="1" applyFill="1" applyBorder="1"/>
    <xf numFmtId="44" fontId="7" fillId="0" borderId="0" xfId="0" applyNumberFormat="1" applyFont="1"/>
    <xf numFmtId="0" fontId="14" fillId="6" borderId="0" xfId="0" applyFont="1" applyFill="1"/>
    <xf numFmtId="0" fontId="14" fillId="6" borderId="5" xfId="0" applyFont="1" applyFill="1" applyBorder="1"/>
    <xf numFmtId="44" fontId="7" fillId="6" borderId="5" xfId="1" applyFont="1" applyFill="1" applyBorder="1"/>
    <xf numFmtId="44" fontId="7" fillId="0" borderId="0" xfId="1" applyFont="1" applyFill="1"/>
    <xf numFmtId="0" fontId="7" fillId="0" borderId="0" xfId="0" applyFont="1" applyFill="1"/>
    <xf numFmtId="0" fontId="7" fillId="0" borderId="0" xfId="0" applyFont="1" applyFill="1" applyAlignment="1">
      <alignment horizontal="left"/>
    </xf>
    <xf numFmtId="0" fontId="7" fillId="0" borderId="0" xfId="0" applyFont="1" applyFill="1" applyAlignment="1">
      <alignment horizontal="center"/>
    </xf>
    <xf numFmtId="0" fontId="0" fillId="8" borderId="0" xfId="0" applyFill="1"/>
    <xf numFmtId="0" fontId="3" fillId="8" borderId="0" xfId="0" applyFont="1" applyFill="1"/>
    <xf numFmtId="0" fontId="3" fillId="0" borderId="0" xfId="0" applyFont="1" applyFill="1" applyBorder="1"/>
    <xf numFmtId="0" fontId="3" fillId="8" borderId="0" xfId="0" applyFont="1" applyFill="1" applyBorder="1"/>
    <xf numFmtId="0" fontId="0" fillId="8" borderId="5" xfId="0" applyFill="1" applyBorder="1"/>
    <xf numFmtId="0" fontId="7" fillId="8" borderId="0" xfId="0" applyFont="1" applyFill="1"/>
    <xf numFmtId="44" fontId="7" fillId="8" borderId="0" xfId="0" applyNumberFormat="1" applyFont="1" applyFill="1"/>
    <xf numFmtId="44" fontId="7" fillId="8" borderId="0" xfId="1" applyFont="1" applyFill="1"/>
    <xf numFmtId="0" fontId="7" fillId="8" borderId="5" xfId="0" applyFont="1" applyFill="1" applyBorder="1"/>
    <xf numFmtId="44" fontId="7" fillId="8" borderId="5" xfId="1" applyFont="1" applyFill="1" applyBorder="1"/>
    <xf numFmtId="0" fontId="3" fillId="6" borderId="0" xfId="0" applyFont="1" applyFill="1" applyBorder="1"/>
    <xf numFmtId="44" fontId="0" fillId="8" borderId="0" xfId="0" applyNumberFormat="1" applyFill="1"/>
    <xf numFmtId="44" fontId="0" fillId="6" borderId="0" xfId="0" applyNumberFormat="1" applyFill="1"/>
    <xf numFmtId="44" fontId="7" fillId="0" borderId="8" xfId="1" applyFont="1" applyFill="1" applyBorder="1"/>
    <xf numFmtId="44" fontId="0" fillId="0" borderId="8" xfId="0" applyNumberFormat="1" applyBorder="1"/>
    <xf numFmtId="44" fontId="0" fillId="0" borderId="5" xfId="0" applyNumberFormat="1" applyBorder="1"/>
    <xf numFmtId="44" fontId="7" fillId="8" borderId="8" xfId="1" applyFont="1" applyFill="1" applyBorder="1"/>
    <xf numFmtId="44" fontId="14" fillId="8" borderId="0" xfId="1" applyFont="1" applyFill="1"/>
    <xf numFmtId="0" fontId="3" fillId="10" borderId="0" xfId="0" applyFont="1" applyFill="1"/>
    <xf numFmtId="0" fontId="3" fillId="10" borderId="0" xfId="0" applyFont="1" applyFill="1" applyBorder="1"/>
    <xf numFmtId="0" fontId="3" fillId="10" borderId="5" xfId="0" applyFont="1" applyFill="1" applyBorder="1"/>
    <xf numFmtId="44" fontId="7" fillId="10" borderId="0" xfId="1" applyFont="1" applyFill="1"/>
    <xf numFmtId="44" fontId="7" fillId="10" borderId="5" xfId="1" applyFont="1" applyFill="1" applyBorder="1"/>
    <xf numFmtId="0" fontId="0" fillId="10" borderId="5" xfId="0" applyFill="1" applyBorder="1"/>
    <xf numFmtId="44" fontId="0" fillId="10" borderId="5" xfId="0" applyNumberFormat="1" applyFill="1" applyBorder="1"/>
    <xf numFmtId="0" fontId="0" fillId="0" borderId="0" xfId="0" applyBorder="1" applyAlignment="1">
      <alignment horizontal="center"/>
    </xf>
    <xf numFmtId="8" fontId="0" fillId="6" borderId="0" xfId="0" applyNumberFormat="1" applyFill="1"/>
    <xf numFmtId="44" fontId="7" fillId="8" borderId="0" xfId="1" applyFont="1" applyFill="1" applyBorder="1"/>
    <xf numFmtId="8" fontId="0" fillId="0" borderId="0" xfId="1" applyNumberFormat="1" applyFont="1" applyBorder="1"/>
    <xf numFmtId="8" fontId="0" fillId="0" borderId="5" xfId="1" applyNumberFormat="1" applyFont="1" applyBorder="1"/>
    <xf numFmtId="0" fontId="14" fillId="0" borderId="0" xfId="0" applyFont="1" applyFill="1"/>
    <xf numFmtId="0" fontId="0" fillId="0" borderId="0" xfId="0" applyFill="1" applyBorder="1" applyAlignment="1">
      <alignment horizontal="right"/>
    </xf>
    <xf numFmtId="2" fontId="0" fillId="0" borderId="0" xfId="0" applyNumberFormat="1"/>
    <xf numFmtId="2" fontId="0" fillId="0" borderId="0" xfId="0" applyNumberFormat="1" applyAlignment="1">
      <alignment horizontal="center"/>
    </xf>
    <xf numFmtId="1" fontId="0" fillId="0" borderId="0" xfId="0" applyNumberFormat="1" applyAlignment="1">
      <alignment horizontal="center"/>
    </xf>
    <xf numFmtId="44" fontId="7" fillId="0" borderId="0" xfId="1" applyNumberFormat="1" applyFont="1"/>
    <xf numFmtId="0" fontId="3" fillId="0" borderId="4" xfId="0" applyFont="1" applyBorder="1" applyAlignment="1">
      <alignment horizontal="center"/>
    </xf>
    <xf numFmtId="0" fontId="3" fillId="0" borderId="5" xfId="0" applyFont="1" applyBorder="1" applyAlignment="1">
      <alignment horizontal="center"/>
    </xf>
    <xf numFmtId="44" fontId="3" fillId="0" borderId="5" xfId="1" applyFont="1" applyBorder="1" applyAlignment="1">
      <alignment horizontal="center"/>
    </xf>
    <xf numFmtId="2" fontId="3" fillId="0" borderId="5" xfId="1" applyNumberFormat="1" applyFont="1" applyFill="1" applyBorder="1" applyAlignment="1">
      <alignment horizontal="center"/>
    </xf>
    <xf numFmtId="0" fontId="3" fillId="0" borderId="5" xfId="0" applyFont="1" applyFill="1" applyBorder="1" applyAlignment="1">
      <alignment horizontal="center"/>
    </xf>
    <xf numFmtId="0" fontId="0" fillId="13" borderId="0" xfId="0" applyFill="1" applyAlignment="1">
      <alignment horizontal="right" vertical="top"/>
    </xf>
    <xf numFmtId="0" fontId="0" fillId="14" borderId="0" xfId="0" applyFill="1" applyAlignment="1">
      <alignment horizontal="left" vertical="top" wrapText="1"/>
    </xf>
    <xf numFmtId="0" fontId="0" fillId="9" borderId="0" xfId="0" applyFill="1" applyAlignment="1">
      <alignment horizontal="center" vertical="center" textRotation="255"/>
    </xf>
    <xf numFmtId="0" fontId="0" fillId="7" borderId="0" xfId="0" applyFill="1" applyAlignment="1">
      <alignment horizontal="center" vertical="center" textRotation="255"/>
    </xf>
    <xf numFmtId="0" fontId="0" fillId="11" borderId="0" xfId="0" applyFill="1" applyAlignment="1">
      <alignment horizontal="center" vertical="center" textRotation="255"/>
    </xf>
    <xf numFmtId="0" fontId="3" fillId="2" borderId="2" xfId="0" applyFont="1" applyFill="1" applyBorder="1" applyAlignment="1">
      <alignment horizontal="center"/>
    </xf>
    <xf numFmtId="0" fontId="3" fillId="2" borderId="3" xfId="0" applyFont="1" applyFill="1" applyBorder="1" applyAlignment="1">
      <alignment horizontal="center"/>
    </xf>
    <xf numFmtId="14" fontId="3" fillId="2" borderId="5" xfId="0" applyNumberFormat="1"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2" xfId="0" applyFont="1" applyBorder="1" applyAlignment="1">
      <alignment horizontal="right"/>
    </xf>
    <xf numFmtId="0" fontId="0" fillId="12" borderId="7" xfId="0" applyFill="1" applyBorder="1" applyAlignment="1">
      <alignment horizontal="center"/>
    </xf>
    <xf numFmtId="0" fontId="0" fillId="12" borderId="8" xfId="0" applyFill="1" applyBorder="1" applyAlignment="1">
      <alignment horizontal="center"/>
    </xf>
    <xf numFmtId="0" fontId="0" fillId="12" borderId="9" xfId="0" applyFill="1" applyBorder="1" applyAlignment="1">
      <alignment horizontal="center"/>
    </xf>
    <xf numFmtId="0" fontId="3" fillId="10" borderId="7" xfId="0" applyFont="1" applyFill="1" applyBorder="1" applyAlignment="1">
      <alignment horizontal="center"/>
    </xf>
    <xf numFmtId="0" fontId="3" fillId="10" borderId="8" xfId="0" applyFont="1" applyFill="1" applyBorder="1" applyAlignment="1">
      <alignment horizontal="center"/>
    </xf>
    <xf numFmtId="0" fontId="3" fillId="10" borderId="9" xfId="0" applyFont="1" applyFill="1" applyBorder="1" applyAlignment="1">
      <alignment horizontal="center"/>
    </xf>
    <xf numFmtId="0" fontId="0" fillId="12" borderId="7" xfId="0" applyFont="1" applyFill="1" applyBorder="1" applyAlignment="1">
      <alignment horizontal="center"/>
    </xf>
    <xf numFmtId="0" fontId="0" fillId="12" borderId="8" xfId="0" applyFont="1" applyFill="1" applyBorder="1" applyAlignment="1">
      <alignment horizontal="center"/>
    </xf>
    <xf numFmtId="0" fontId="0" fillId="12" borderId="9" xfId="0" applyFont="1" applyFill="1" applyBorder="1" applyAlignment="1">
      <alignment horizontal="center"/>
    </xf>
    <xf numFmtId="0" fontId="7" fillId="12" borderId="7" xfId="0" applyFont="1" applyFill="1" applyBorder="1" applyAlignment="1">
      <alignment horizontal="center"/>
    </xf>
    <xf numFmtId="0" fontId="7" fillId="12" borderId="8" xfId="0" applyFont="1" applyFill="1" applyBorder="1" applyAlignment="1">
      <alignment horizontal="center"/>
    </xf>
    <xf numFmtId="0" fontId="7" fillId="12" borderId="9" xfId="0" applyFont="1" applyFill="1" applyBorder="1" applyAlignment="1">
      <alignment horizontal="center"/>
    </xf>
    <xf numFmtId="6" fontId="0" fillId="0" borderId="0" xfId="1" applyNumberFormat="1" applyFont="1" applyFill="1"/>
    <xf numFmtId="6" fontId="0" fillId="0" borderId="5" xfId="0" applyNumberFormat="1" applyBorder="1"/>
  </cellXfs>
  <cellStyles count="5">
    <cellStyle name="Bad 2" xfId="4" xr:uid="{00000000-0005-0000-0000-000000000000}"/>
    <cellStyle name="Currency" xfId="1" builtinId="4"/>
    <cellStyle name="Good 2" xfId="3" xr:uid="{00000000-0005-0000-0000-000002000000}"/>
    <cellStyle name="Normal" xfId="0" builtinId="0"/>
    <cellStyle name="Normal 2" xfId="2" xr:uid="{00000000-0005-0000-0000-000004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1CD"/>
      <color rgb="FFFC8B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54428</xdr:colOff>
      <xdr:row>25</xdr:row>
      <xdr:rowOff>108857</xdr:rowOff>
    </xdr:from>
    <xdr:to>
      <xdr:col>10</xdr:col>
      <xdr:colOff>557892</xdr:colOff>
      <xdr:row>42</xdr:row>
      <xdr:rowOff>40822</xdr:rowOff>
    </xdr:to>
    <xdr:cxnSp macro="">
      <xdr:nvCxnSpPr>
        <xdr:cNvPr id="3" name="Straight Arrow Connector 2">
          <a:extLst>
            <a:ext uri="{FF2B5EF4-FFF2-40B4-BE49-F238E27FC236}">
              <a16:creationId xmlns:a16="http://schemas.microsoft.com/office/drawing/2014/main" id="{ED70830E-9C8C-4AE3-A883-639B3414CF8D}"/>
            </a:ext>
          </a:extLst>
        </xdr:cNvPr>
        <xdr:cNvCxnSpPr/>
      </xdr:nvCxnSpPr>
      <xdr:spPr>
        <a:xfrm>
          <a:off x="9722304" y="4708071"/>
          <a:ext cx="503464" cy="28711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40821</xdr:colOff>
      <xdr:row>23</xdr:row>
      <xdr:rowOff>163286</xdr:rowOff>
    </xdr:from>
    <xdr:to>
      <xdr:col>10</xdr:col>
      <xdr:colOff>591911</xdr:colOff>
      <xdr:row>26</xdr:row>
      <xdr:rowOff>95251</xdr:rowOff>
    </xdr:to>
    <xdr:cxnSp macro="">
      <xdr:nvCxnSpPr>
        <xdr:cNvPr id="7" name="Straight Arrow Connector 6">
          <a:extLst>
            <a:ext uri="{FF2B5EF4-FFF2-40B4-BE49-F238E27FC236}">
              <a16:creationId xmlns:a16="http://schemas.microsoft.com/office/drawing/2014/main" id="{C2A498EF-8B8F-41EE-8AB1-387B3DAD5147}"/>
            </a:ext>
          </a:extLst>
        </xdr:cNvPr>
        <xdr:cNvCxnSpPr/>
      </xdr:nvCxnSpPr>
      <xdr:spPr>
        <a:xfrm flipV="1">
          <a:off x="9756321" y="4395107"/>
          <a:ext cx="551090" cy="4830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13607</xdr:colOff>
      <xdr:row>28</xdr:row>
      <xdr:rowOff>81642</xdr:rowOff>
    </xdr:from>
    <xdr:to>
      <xdr:col>10</xdr:col>
      <xdr:colOff>564696</xdr:colOff>
      <xdr:row>47</xdr:row>
      <xdr:rowOff>61232</xdr:rowOff>
    </xdr:to>
    <xdr:cxnSp macro="">
      <xdr:nvCxnSpPr>
        <xdr:cNvPr id="10" name="Straight Arrow Connector 9">
          <a:extLst>
            <a:ext uri="{FF2B5EF4-FFF2-40B4-BE49-F238E27FC236}">
              <a16:creationId xmlns:a16="http://schemas.microsoft.com/office/drawing/2014/main" id="{BD523AC7-4A0A-41B4-9435-1DD1A9B3D709}"/>
            </a:ext>
          </a:extLst>
        </xdr:cNvPr>
        <xdr:cNvCxnSpPr/>
      </xdr:nvCxnSpPr>
      <xdr:spPr>
        <a:xfrm>
          <a:off x="9729107" y="5231946"/>
          <a:ext cx="551089" cy="346982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77</xdr:row>
      <xdr:rowOff>149678</xdr:rowOff>
    </xdr:from>
    <xdr:to>
      <xdr:col>10</xdr:col>
      <xdr:colOff>605518</xdr:colOff>
      <xdr:row>78</xdr:row>
      <xdr:rowOff>129269</xdr:rowOff>
    </xdr:to>
    <xdr:cxnSp macro="">
      <xdr:nvCxnSpPr>
        <xdr:cNvPr id="12" name="Straight Arrow Connector 11">
          <a:extLst>
            <a:ext uri="{FF2B5EF4-FFF2-40B4-BE49-F238E27FC236}">
              <a16:creationId xmlns:a16="http://schemas.microsoft.com/office/drawing/2014/main" id="{33CD1C08-E6F3-4EB5-8DC3-807586F3CC8A}"/>
            </a:ext>
          </a:extLst>
        </xdr:cNvPr>
        <xdr:cNvCxnSpPr/>
      </xdr:nvCxnSpPr>
      <xdr:spPr>
        <a:xfrm flipV="1">
          <a:off x="8905875" y="14301107"/>
          <a:ext cx="1415143" cy="1632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43542</xdr:colOff>
      <xdr:row>25</xdr:row>
      <xdr:rowOff>16329</xdr:rowOff>
    </xdr:from>
    <xdr:to>
      <xdr:col>10</xdr:col>
      <xdr:colOff>594632</xdr:colOff>
      <xdr:row>27</xdr:row>
      <xdr:rowOff>131991</xdr:rowOff>
    </xdr:to>
    <xdr:cxnSp macro="">
      <xdr:nvCxnSpPr>
        <xdr:cNvPr id="14" name="Straight Arrow Connector 13">
          <a:extLst>
            <a:ext uri="{FF2B5EF4-FFF2-40B4-BE49-F238E27FC236}">
              <a16:creationId xmlns:a16="http://schemas.microsoft.com/office/drawing/2014/main" id="{A1E56099-EDD9-4D58-B0A8-6BFC7501967F}"/>
            </a:ext>
          </a:extLst>
        </xdr:cNvPr>
        <xdr:cNvCxnSpPr/>
      </xdr:nvCxnSpPr>
      <xdr:spPr>
        <a:xfrm flipV="1">
          <a:off x="9759042" y="4615543"/>
          <a:ext cx="551090" cy="4830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19049</xdr:colOff>
      <xdr:row>33</xdr:row>
      <xdr:rowOff>127909</xdr:rowOff>
    </xdr:from>
    <xdr:to>
      <xdr:col>10</xdr:col>
      <xdr:colOff>551089</xdr:colOff>
      <xdr:row>34</xdr:row>
      <xdr:rowOff>34017</xdr:rowOff>
    </xdr:to>
    <xdr:cxnSp macro="">
      <xdr:nvCxnSpPr>
        <xdr:cNvPr id="15" name="Straight Arrow Connector 14">
          <a:extLst>
            <a:ext uri="{FF2B5EF4-FFF2-40B4-BE49-F238E27FC236}">
              <a16:creationId xmlns:a16="http://schemas.microsoft.com/office/drawing/2014/main" id="{64FC7D31-0A85-4DA1-9BE1-FAF136BD8EBB}"/>
            </a:ext>
          </a:extLst>
        </xdr:cNvPr>
        <xdr:cNvCxnSpPr/>
      </xdr:nvCxnSpPr>
      <xdr:spPr>
        <a:xfrm>
          <a:off x="9734549" y="6196695"/>
          <a:ext cx="532040" cy="8980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25A77-22F9-459E-A7F4-D3E8E59BBA9B}">
  <dimension ref="A1:X92"/>
  <sheetViews>
    <sheetView topLeftCell="A48" zoomScale="70" zoomScaleNormal="70" workbookViewId="0">
      <selection activeCell="H31" sqref="H31"/>
    </sheetView>
  </sheetViews>
  <sheetFormatPr baseColWidth="10" defaultColWidth="8.83203125" defaultRowHeight="15" x14ac:dyDescent="0.2"/>
  <cols>
    <col min="1" max="1" width="9.6640625" customWidth="1"/>
    <col min="2" max="2" width="22.5" bestFit="1" customWidth="1"/>
    <col min="3" max="3" width="9.6640625" customWidth="1"/>
    <col min="4" max="4" width="31" style="80" bestFit="1" customWidth="1"/>
    <col min="5" max="7" width="9.6640625" customWidth="1"/>
    <col min="8" max="8" width="10.33203125" bestFit="1" customWidth="1"/>
    <col min="9" max="10" width="12" customWidth="1"/>
  </cols>
  <sheetData>
    <row r="1" spans="1:17" x14ac:dyDescent="0.2">
      <c r="B1" s="2" t="s">
        <v>0</v>
      </c>
      <c r="C1" s="68"/>
      <c r="D1" s="76" t="s">
        <v>75</v>
      </c>
      <c r="E1" s="3"/>
      <c r="F1" s="68" t="s">
        <v>1</v>
      </c>
      <c r="G1" s="68"/>
      <c r="H1" s="144"/>
      <c r="I1" s="144"/>
      <c r="J1" s="145"/>
    </row>
    <row r="2" spans="1:17" ht="16" thickBot="1" x14ac:dyDescent="0.25">
      <c r="B2" s="4" t="s">
        <v>67</v>
      </c>
      <c r="C2" s="5"/>
      <c r="D2" s="77" t="s">
        <v>66</v>
      </c>
      <c r="E2" s="5"/>
      <c r="F2" s="69" t="s">
        <v>2</v>
      </c>
      <c r="G2" s="5"/>
      <c r="H2" s="146">
        <v>43956</v>
      </c>
      <c r="I2" s="147"/>
      <c r="J2" s="148"/>
    </row>
    <row r="3" spans="1:17" ht="16" thickBot="1" x14ac:dyDescent="0.25">
      <c r="B3" s="149" t="s">
        <v>3</v>
      </c>
      <c r="C3" s="150"/>
      <c r="D3" s="150"/>
      <c r="E3" s="150"/>
      <c r="F3" s="150"/>
      <c r="G3" s="150"/>
      <c r="H3" s="150"/>
      <c r="I3" s="150"/>
      <c r="J3" s="151"/>
    </row>
    <row r="4" spans="1:17" ht="16" thickBot="1" x14ac:dyDescent="0.25">
      <c r="B4" s="6" t="s">
        <v>4</v>
      </c>
      <c r="C4" s="7"/>
      <c r="D4" s="78"/>
      <c r="E4" s="7" t="s">
        <v>92</v>
      </c>
      <c r="F4" s="7">
        <v>40</v>
      </c>
      <c r="G4" s="7"/>
      <c r="H4" s="7" t="s">
        <v>93</v>
      </c>
      <c r="I4" s="7">
        <v>0</v>
      </c>
      <c r="J4" s="7"/>
    </row>
    <row r="5" spans="1:17" ht="17" thickTop="1" thickBot="1" x14ac:dyDescent="0.25">
      <c r="B5" s="8" t="s">
        <v>5</v>
      </c>
      <c r="C5" s="9"/>
      <c r="D5" s="79"/>
      <c r="E5" s="9" t="s">
        <v>14</v>
      </c>
      <c r="F5" s="9">
        <v>11</v>
      </c>
      <c r="G5" s="9"/>
      <c r="H5" s="9" t="s">
        <v>94</v>
      </c>
      <c r="I5" s="9">
        <v>0</v>
      </c>
      <c r="J5" s="9"/>
    </row>
    <row r="6" spans="1:17" x14ac:dyDescent="0.2">
      <c r="A6" s="141" t="s">
        <v>90</v>
      </c>
      <c r="B6" s="98"/>
      <c r="C6" s="10" t="s">
        <v>68</v>
      </c>
      <c r="E6" s="38"/>
      <c r="F6" s="38"/>
      <c r="G6" s="38"/>
      <c r="H6" s="38"/>
      <c r="I6" s="38"/>
      <c r="J6" s="103"/>
    </row>
    <row r="7" spans="1:17" x14ac:dyDescent="0.2">
      <c r="A7" s="141"/>
      <c r="B7" s="99" t="s">
        <v>70</v>
      </c>
      <c r="C7" s="38"/>
      <c r="D7" s="80" t="s">
        <v>110</v>
      </c>
      <c r="E7" s="38">
        <f>$F$4</f>
        <v>40</v>
      </c>
      <c r="F7" s="1" t="s">
        <v>6</v>
      </c>
      <c r="G7" s="38" t="s">
        <v>7</v>
      </c>
      <c r="H7" s="11">
        <v>600</v>
      </c>
      <c r="I7" s="38" t="s">
        <v>8</v>
      </c>
      <c r="J7" s="104">
        <f>PRODUCT(E7,H7)</f>
        <v>24000</v>
      </c>
    </row>
    <row r="8" spans="1:17" ht="16" thickBot="1" x14ac:dyDescent="0.25">
      <c r="A8" s="141"/>
      <c r="B8" s="98"/>
      <c r="C8" s="38"/>
      <c r="D8" s="80" t="s">
        <v>64</v>
      </c>
      <c r="E8" s="38">
        <f>$F$5</f>
        <v>11</v>
      </c>
      <c r="F8" s="1" t="s">
        <v>6</v>
      </c>
      <c r="G8" s="38" t="s">
        <v>7</v>
      </c>
      <c r="H8" s="11">
        <v>500</v>
      </c>
      <c r="I8" s="38" t="s">
        <v>8</v>
      </c>
      <c r="J8" s="107">
        <f>PRODUCT(E8,H8)</f>
        <v>5500</v>
      </c>
    </row>
    <row r="9" spans="1:17" ht="16" thickBot="1" x14ac:dyDescent="0.25">
      <c r="A9" s="141"/>
      <c r="B9" s="98"/>
      <c r="C9" s="38"/>
      <c r="E9" s="38"/>
      <c r="F9" s="1"/>
      <c r="G9" s="38"/>
      <c r="H9" s="11"/>
      <c r="I9" s="38"/>
      <c r="J9" s="114">
        <f>J7+J8</f>
        <v>29500</v>
      </c>
    </row>
    <row r="10" spans="1:17" s="38" customFormat="1" x14ac:dyDescent="0.2">
      <c r="A10" s="141"/>
      <c r="B10" s="98"/>
      <c r="D10" s="80"/>
      <c r="F10" s="1"/>
      <c r="H10" s="11"/>
      <c r="J10" s="125"/>
    </row>
    <row r="11" spans="1:17" s="38" customFormat="1" x14ac:dyDescent="0.2">
      <c r="A11" s="141"/>
      <c r="B11" s="99" t="s">
        <v>9</v>
      </c>
      <c r="D11" s="80"/>
      <c r="F11" s="1"/>
      <c r="H11" s="11"/>
      <c r="J11" s="125">
        <v>2036.74</v>
      </c>
    </row>
    <row r="12" spans="1:17" s="38" customFormat="1" x14ac:dyDescent="0.2">
      <c r="A12" s="141"/>
      <c r="B12" s="99" t="s">
        <v>115</v>
      </c>
      <c r="D12" s="80" t="s">
        <v>165</v>
      </c>
      <c r="F12" s="1"/>
      <c r="H12" s="11"/>
      <c r="J12" s="125"/>
    </row>
    <row r="13" spans="1:17" s="38" customFormat="1" x14ac:dyDescent="0.2">
      <c r="A13" s="141"/>
      <c r="B13" s="99"/>
      <c r="D13" s="80"/>
      <c r="F13" s="1"/>
      <c r="H13" s="11"/>
      <c r="J13" s="125"/>
    </row>
    <row r="14" spans="1:17" x14ac:dyDescent="0.2">
      <c r="A14" s="141"/>
      <c r="B14" s="99" t="s">
        <v>104</v>
      </c>
      <c r="C14" s="38"/>
      <c r="D14" s="80" t="s">
        <v>102</v>
      </c>
      <c r="E14" s="38"/>
      <c r="F14" s="38"/>
      <c r="G14" s="38"/>
      <c r="H14" s="38"/>
      <c r="I14" s="38"/>
      <c r="J14" s="115">
        <f>J9*0.8</f>
        <v>23600</v>
      </c>
      <c r="L14" s="139" t="s">
        <v>119</v>
      </c>
      <c r="M14" s="140" t="s">
        <v>120</v>
      </c>
      <c r="N14" s="140"/>
      <c r="O14" s="140"/>
      <c r="P14" s="140"/>
      <c r="Q14" s="140"/>
    </row>
    <row r="15" spans="1:17" s="38" customFormat="1" ht="16" thickBot="1" x14ac:dyDescent="0.25">
      <c r="A15" s="141"/>
      <c r="B15" s="99"/>
      <c r="D15" s="80" t="s">
        <v>101</v>
      </c>
      <c r="J15" s="107">
        <f>J9*0.9</f>
        <v>26550</v>
      </c>
      <c r="L15" s="139"/>
      <c r="M15" s="140"/>
      <c r="N15" s="140"/>
      <c r="O15" s="140"/>
      <c r="P15" s="140"/>
      <c r="Q15" s="140"/>
    </row>
    <row r="16" spans="1:17" s="38" customFormat="1" x14ac:dyDescent="0.2">
      <c r="A16" s="141"/>
      <c r="B16" s="99" t="s">
        <v>107</v>
      </c>
      <c r="D16" s="38" t="s">
        <v>108</v>
      </c>
      <c r="J16" s="105">
        <v>0</v>
      </c>
      <c r="L16" s="139"/>
      <c r="M16" s="140"/>
      <c r="N16" s="140"/>
      <c r="O16" s="140"/>
      <c r="P16" s="140"/>
      <c r="Q16" s="140"/>
    </row>
    <row r="17" spans="1:24" x14ac:dyDescent="0.2">
      <c r="A17" s="141"/>
      <c r="B17" s="99" t="s">
        <v>10</v>
      </c>
      <c r="C17" s="38"/>
      <c r="E17" s="38"/>
      <c r="F17" s="14"/>
      <c r="G17" s="38"/>
      <c r="H17" s="38"/>
      <c r="I17" s="38"/>
      <c r="J17" s="105">
        <v>0</v>
      </c>
      <c r="L17" s="139"/>
      <c r="M17" s="140"/>
      <c r="N17" s="140"/>
      <c r="O17" s="140"/>
      <c r="P17" s="140"/>
      <c r="Q17" s="140"/>
    </row>
    <row r="18" spans="1:24" x14ac:dyDescent="0.2">
      <c r="A18" s="141"/>
      <c r="B18" s="99" t="s">
        <v>11</v>
      </c>
      <c r="C18" s="38"/>
      <c r="E18" s="38"/>
      <c r="F18" s="38"/>
      <c r="G18" s="38"/>
      <c r="H18" s="38"/>
      <c r="I18" s="38"/>
      <c r="J18" s="105">
        <v>0</v>
      </c>
      <c r="L18" s="139"/>
      <c r="M18" s="140"/>
      <c r="N18" s="140"/>
      <c r="O18" s="140"/>
      <c r="P18" s="140"/>
      <c r="Q18" s="140"/>
    </row>
    <row r="19" spans="1:24" s="38" customFormat="1" x14ac:dyDescent="0.2">
      <c r="A19" s="141"/>
      <c r="B19" s="99" t="s">
        <v>118</v>
      </c>
      <c r="D19" s="80"/>
      <c r="J19" s="105">
        <v>0</v>
      </c>
      <c r="L19" s="139"/>
      <c r="M19" s="140"/>
      <c r="N19" s="140"/>
      <c r="O19" s="140"/>
      <c r="P19" s="140"/>
      <c r="Q19" s="140"/>
    </row>
    <row r="20" spans="1:24" x14ac:dyDescent="0.2">
      <c r="A20" s="141"/>
      <c r="B20" s="99" t="s">
        <v>12</v>
      </c>
      <c r="C20" s="38"/>
      <c r="E20" s="38"/>
      <c r="F20" s="38"/>
      <c r="G20" s="38"/>
      <c r="H20" s="38"/>
      <c r="I20" s="38"/>
      <c r="J20" s="105">
        <v>0</v>
      </c>
    </row>
    <row r="21" spans="1:24" x14ac:dyDescent="0.2">
      <c r="A21" s="141"/>
      <c r="B21" s="99" t="s">
        <v>105</v>
      </c>
      <c r="C21" s="38"/>
      <c r="E21" s="38"/>
      <c r="F21" s="38"/>
      <c r="G21" s="38"/>
      <c r="H21" s="38"/>
      <c r="I21" s="38"/>
      <c r="J21" s="105">
        <v>0</v>
      </c>
    </row>
    <row r="22" spans="1:24" ht="16" thickBot="1" x14ac:dyDescent="0.25">
      <c r="A22" s="141"/>
      <c r="B22" s="102"/>
      <c r="C22" s="12"/>
      <c r="D22" s="81"/>
      <c r="E22" s="12"/>
      <c r="F22" s="12"/>
      <c r="G22" s="12"/>
      <c r="H22" s="12"/>
      <c r="I22" s="12"/>
      <c r="J22" s="106"/>
    </row>
    <row r="23" spans="1:24" x14ac:dyDescent="0.2">
      <c r="A23" s="141"/>
      <c r="B23" s="152" t="s">
        <v>65</v>
      </c>
      <c r="C23" s="152"/>
      <c r="D23" s="152"/>
      <c r="E23" s="152"/>
      <c r="F23" s="152"/>
      <c r="G23" s="152"/>
      <c r="H23" s="152"/>
      <c r="I23" s="152"/>
      <c r="J23" s="90">
        <f>J11+J12+J13+J14+J16+J17+J18+J19+J20+J21</f>
        <v>25636.74</v>
      </c>
      <c r="L23" s="139" t="s">
        <v>119</v>
      </c>
      <c r="M23" s="140" t="s">
        <v>133</v>
      </c>
      <c r="N23" s="140"/>
      <c r="O23" s="140"/>
      <c r="P23" s="140"/>
      <c r="Q23" s="140"/>
    </row>
    <row r="24" spans="1:24" ht="16" thickBot="1" x14ac:dyDescent="0.25">
      <c r="B24" s="13" t="s">
        <v>13</v>
      </c>
      <c r="C24" s="12"/>
      <c r="D24" s="81"/>
      <c r="E24" s="12"/>
      <c r="F24" s="12"/>
      <c r="G24" s="12"/>
      <c r="H24" s="12"/>
      <c r="I24" s="12"/>
      <c r="J24" s="12"/>
      <c r="L24" s="139"/>
      <c r="M24" s="140"/>
      <c r="N24" s="140"/>
      <c r="O24" s="140"/>
      <c r="P24" s="140"/>
      <c r="Q24" s="140"/>
      <c r="S24" s="139" t="s">
        <v>119</v>
      </c>
      <c r="T24" s="140" t="s">
        <v>123</v>
      </c>
      <c r="U24" s="140"/>
      <c r="V24" s="140"/>
      <c r="W24" s="140"/>
      <c r="X24" s="140"/>
    </row>
    <row r="25" spans="1:24" ht="14.25" customHeight="1" x14ac:dyDescent="0.2">
      <c r="A25" s="142" t="s">
        <v>128</v>
      </c>
      <c r="B25" s="91" t="s">
        <v>71</v>
      </c>
      <c r="C25" s="38"/>
      <c r="J25" s="88"/>
      <c r="L25" s="139"/>
      <c r="M25" s="140"/>
      <c r="N25" s="140"/>
      <c r="O25" s="140"/>
      <c r="P25" s="140"/>
      <c r="Q25" s="140"/>
      <c r="S25" s="139"/>
      <c r="T25" s="140"/>
      <c r="U25" s="140"/>
      <c r="V25" s="140"/>
      <c r="W25" s="140"/>
      <c r="X25" s="140"/>
    </row>
    <row r="26" spans="1:24" x14ac:dyDescent="0.2">
      <c r="A26" s="142"/>
      <c r="B26" s="91"/>
      <c r="C26" s="38"/>
      <c r="D26" s="80" t="s">
        <v>131</v>
      </c>
      <c r="E26" s="38">
        <f>$F$4</f>
        <v>40</v>
      </c>
      <c r="F26" s="1" t="s">
        <v>6</v>
      </c>
      <c r="G26" s="38" t="s">
        <v>7</v>
      </c>
      <c r="H26" s="11">
        <v>135</v>
      </c>
      <c r="I26" s="38" t="s">
        <v>61</v>
      </c>
      <c r="J26" s="88">
        <f>E26*H26</f>
        <v>5400</v>
      </c>
      <c r="L26" s="139"/>
      <c r="M26" s="140"/>
      <c r="N26" s="140"/>
      <c r="O26" s="140"/>
      <c r="P26" s="140"/>
      <c r="Q26" s="140"/>
      <c r="S26" s="139"/>
      <c r="T26" s="140"/>
      <c r="U26" s="140"/>
      <c r="V26" s="140"/>
      <c r="W26" s="140"/>
      <c r="X26" s="140"/>
    </row>
    <row r="27" spans="1:24" s="38" customFormat="1" x14ac:dyDescent="0.2">
      <c r="A27" s="142"/>
      <c r="B27" s="87"/>
      <c r="D27" s="82" t="s">
        <v>111</v>
      </c>
      <c r="E27" s="74">
        <f>$F$5</f>
        <v>11</v>
      </c>
      <c r="F27" s="73" t="s">
        <v>6</v>
      </c>
      <c r="G27" s="74" t="s">
        <v>7</v>
      </c>
      <c r="H27" s="75">
        <v>85</v>
      </c>
      <c r="I27" s="74" t="s">
        <v>78</v>
      </c>
      <c r="J27" s="88">
        <f>PRODUCT(E27,H27)</f>
        <v>935</v>
      </c>
      <c r="L27" s="139"/>
      <c r="M27" s="140"/>
      <c r="N27" s="140"/>
      <c r="O27" s="140"/>
      <c r="P27" s="140"/>
      <c r="Q27" s="140"/>
      <c r="S27" s="139"/>
      <c r="T27" s="140"/>
      <c r="U27" s="140"/>
      <c r="V27" s="140"/>
      <c r="W27" s="140"/>
      <c r="X27" s="140"/>
    </row>
    <row r="28" spans="1:24" x14ac:dyDescent="0.2">
      <c r="A28" s="142"/>
      <c r="B28" s="87"/>
      <c r="C28" s="38"/>
      <c r="D28" s="82" t="s">
        <v>63</v>
      </c>
      <c r="E28" s="74">
        <f>$F$5</f>
        <v>11</v>
      </c>
      <c r="F28" s="73" t="s">
        <v>6</v>
      </c>
      <c r="G28" s="74" t="s">
        <v>7</v>
      </c>
      <c r="H28" s="75">
        <v>255</v>
      </c>
      <c r="I28" s="74" t="s">
        <v>78</v>
      </c>
      <c r="J28" s="88">
        <f>PRODUCT(E28,H28)</f>
        <v>2805</v>
      </c>
      <c r="L28" s="139"/>
      <c r="M28" s="140"/>
      <c r="N28" s="140"/>
      <c r="O28" s="140"/>
      <c r="P28" s="140"/>
      <c r="Q28" s="140"/>
    </row>
    <row r="29" spans="1:24" s="38" customFormat="1" x14ac:dyDescent="0.2">
      <c r="A29" s="142"/>
      <c r="B29" s="87"/>
      <c r="D29" s="82" t="s">
        <v>167</v>
      </c>
      <c r="E29" s="74"/>
      <c r="F29" s="73"/>
      <c r="G29" s="74"/>
      <c r="H29" s="165">
        <v>100</v>
      </c>
      <c r="I29" s="74" t="s">
        <v>62</v>
      </c>
      <c r="J29" s="88">
        <v>0</v>
      </c>
      <c r="L29" s="139"/>
      <c r="M29" s="140"/>
      <c r="N29" s="140"/>
      <c r="O29" s="140"/>
      <c r="P29" s="140"/>
      <c r="Q29" s="140"/>
    </row>
    <row r="30" spans="1:24" ht="16" thickBot="1" x14ac:dyDescent="0.25">
      <c r="A30" s="142"/>
      <c r="B30" s="92"/>
      <c r="C30" s="12"/>
      <c r="D30" s="81" t="s">
        <v>166</v>
      </c>
      <c r="E30" s="12"/>
      <c r="F30" s="12"/>
      <c r="G30" s="12"/>
      <c r="H30" s="166">
        <v>100</v>
      </c>
      <c r="I30" s="12" t="s">
        <v>62</v>
      </c>
      <c r="J30" s="93">
        <v>350</v>
      </c>
      <c r="L30" s="139"/>
      <c r="M30" s="140"/>
      <c r="N30" s="140"/>
      <c r="O30" s="140"/>
      <c r="P30" s="140"/>
      <c r="Q30" s="140"/>
    </row>
    <row r="31" spans="1:24" x14ac:dyDescent="0.2">
      <c r="A31" s="142"/>
      <c r="J31" s="14">
        <f>SUM(J25:J30)</f>
        <v>9490</v>
      </c>
      <c r="L31" s="139"/>
      <c r="M31" s="140"/>
      <c r="N31" s="140"/>
      <c r="O31" s="140"/>
      <c r="P31" s="140"/>
      <c r="Q31" s="140"/>
    </row>
    <row r="32" spans="1:24" x14ac:dyDescent="0.2">
      <c r="A32" s="142"/>
      <c r="B32" s="74"/>
      <c r="C32" s="38"/>
      <c r="E32" s="38"/>
      <c r="F32" s="1"/>
      <c r="G32" s="38"/>
      <c r="H32" s="11"/>
      <c r="I32" s="38"/>
      <c r="J32" s="83"/>
    </row>
    <row r="33" spans="1:24" ht="14.25" customHeight="1" x14ac:dyDescent="0.2">
      <c r="A33" s="142"/>
      <c r="B33" s="91" t="s">
        <v>76</v>
      </c>
      <c r="C33" s="38"/>
      <c r="D33" s="38"/>
      <c r="E33" s="38"/>
      <c r="F33" s="38"/>
      <c r="G33" s="38"/>
      <c r="H33" s="38"/>
      <c r="I33" s="38"/>
      <c r="J33" s="84"/>
      <c r="L33" s="139" t="s">
        <v>119</v>
      </c>
      <c r="M33" s="140" t="s">
        <v>169</v>
      </c>
      <c r="N33" s="140"/>
      <c r="O33" s="140"/>
      <c r="P33" s="140"/>
      <c r="Q33" s="140"/>
      <c r="S33" s="139" t="s">
        <v>119</v>
      </c>
      <c r="T33" s="140" t="s">
        <v>121</v>
      </c>
      <c r="U33" s="140"/>
      <c r="V33" s="140"/>
      <c r="W33" s="140"/>
      <c r="X33" s="140"/>
    </row>
    <row r="34" spans="1:24" s="38" customFormat="1" x14ac:dyDescent="0.2">
      <c r="A34" s="142"/>
      <c r="B34" s="91"/>
      <c r="D34" s="38" t="s">
        <v>77</v>
      </c>
      <c r="E34" s="39">
        <f>$F$4</f>
        <v>40</v>
      </c>
      <c r="F34" s="123" t="s">
        <v>6</v>
      </c>
      <c r="G34" s="39" t="s">
        <v>7</v>
      </c>
      <c r="H34" s="126">
        <v>120</v>
      </c>
      <c r="I34" s="39" t="s">
        <v>61</v>
      </c>
      <c r="J34" s="124">
        <f>H34*E34</f>
        <v>4800</v>
      </c>
      <c r="L34" s="139"/>
      <c r="M34" s="140"/>
      <c r="N34" s="140"/>
      <c r="O34" s="140"/>
      <c r="P34" s="140"/>
      <c r="Q34" s="140"/>
      <c r="S34" s="139"/>
      <c r="T34" s="140"/>
      <c r="U34" s="140"/>
      <c r="V34" s="140"/>
      <c r="W34" s="140"/>
      <c r="X34" s="140"/>
    </row>
    <row r="35" spans="1:24" ht="16" thickBot="1" x14ac:dyDescent="0.25">
      <c r="A35" s="142"/>
      <c r="B35" s="89"/>
      <c r="C35" s="12"/>
      <c r="D35" s="81" t="s">
        <v>122</v>
      </c>
      <c r="E35" s="12">
        <f>$F$4</f>
        <v>40</v>
      </c>
      <c r="F35" s="72" t="s">
        <v>6</v>
      </c>
      <c r="G35" s="12" t="s">
        <v>7</v>
      </c>
      <c r="H35" s="127">
        <f>H34*0.5</f>
        <v>60</v>
      </c>
      <c r="I35" s="12" t="s">
        <v>62</v>
      </c>
      <c r="J35" s="93">
        <f>E35*H35</f>
        <v>2400</v>
      </c>
      <c r="L35" s="139"/>
      <c r="M35" s="140"/>
      <c r="N35" s="140"/>
      <c r="O35" s="140"/>
      <c r="P35" s="140"/>
      <c r="Q35" s="140"/>
      <c r="S35" s="139"/>
      <c r="T35" s="140"/>
      <c r="U35" s="140"/>
      <c r="V35" s="140"/>
      <c r="W35" s="140"/>
      <c r="X35" s="140"/>
    </row>
    <row r="36" spans="1:24" s="38" customFormat="1" x14ac:dyDescent="0.2">
      <c r="A36" s="142"/>
      <c r="B36" s="74"/>
      <c r="C36" s="74"/>
      <c r="D36" s="82"/>
      <c r="E36" s="74"/>
      <c r="F36" s="73"/>
      <c r="G36" s="74"/>
      <c r="H36" s="75"/>
      <c r="I36" s="74"/>
      <c r="J36" s="94">
        <f>SUM(J35)</f>
        <v>2400</v>
      </c>
      <c r="L36" s="139"/>
      <c r="M36" s="140"/>
      <c r="N36" s="140"/>
      <c r="O36" s="140"/>
      <c r="P36" s="140"/>
      <c r="Q36" s="140"/>
      <c r="S36" s="139"/>
      <c r="T36" s="140"/>
      <c r="U36" s="140"/>
      <c r="V36" s="140"/>
      <c r="W36" s="140"/>
      <c r="X36" s="140"/>
    </row>
    <row r="37" spans="1:24" s="38" customFormat="1" x14ac:dyDescent="0.2">
      <c r="A37" s="142"/>
      <c r="L37" s="139"/>
      <c r="M37" s="140"/>
      <c r="N37" s="140"/>
      <c r="O37" s="140"/>
      <c r="P37" s="140"/>
      <c r="Q37" s="140"/>
      <c r="S37" s="139"/>
      <c r="T37" s="140"/>
      <c r="U37" s="140"/>
      <c r="V37" s="140"/>
      <c r="W37" s="140"/>
      <c r="X37" s="140"/>
    </row>
    <row r="38" spans="1:24" s="38" customFormat="1" x14ac:dyDescent="0.2">
      <c r="A38" s="142"/>
      <c r="B38" s="91" t="s">
        <v>79</v>
      </c>
      <c r="D38" s="80"/>
      <c r="F38" s="1"/>
      <c r="H38" s="11"/>
      <c r="J38" s="88"/>
      <c r="L38" s="139"/>
      <c r="M38" s="140"/>
      <c r="N38" s="140"/>
      <c r="O38" s="140"/>
      <c r="P38" s="140"/>
      <c r="Q38" s="140"/>
      <c r="S38" s="139"/>
      <c r="T38" s="140"/>
      <c r="U38" s="140"/>
      <c r="V38" s="140"/>
      <c r="W38" s="140"/>
      <c r="X38" s="140"/>
    </row>
    <row r="39" spans="1:24" s="38" customFormat="1" x14ac:dyDescent="0.2">
      <c r="A39" s="142"/>
      <c r="B39" s="91"/>
      <c r="D39" s="80" t="s">
        <v>129</v>
      </c>
      <c r="E39" s="38">
        <v>40</v>
      </c>
      <c r="F39" s="1" t="s">
        <v>6</v>
      </c>
      <c r="G39" s="38" t="s">
        <v>7</v>
      </c>
      <c r="H39" s="40">
        <v>0</v>
      </c>
      <c r="I39" s="38" t="s">
        <v>61</v>
      </c>
      <c r="J39" s="88">
        <f>H39*E39</f>
        <v>0</v>
      </c>
      <c r="L39" s="139"/>
      <c r="M39" s="140"/>
      <c r="N39" s="140"/>
      <c r="O39" s="140"/>
      <c r="P39" s="140"/>
      <c r="Q39" s="140"/>
      <c r="S39" s="139"/>
      <c r="T39" s="140"/>
      <c r="U39" s="140"/>
      <c r="V39" s="140"/>
      <c r="W39" s="140"/>
      <c r="X39" s="140"/>
    </row>
    <row r="40" spans="1:24" s="38" customFormat="1" ht="16" thickBot="1" x14ac:dyDescent="0.25">
      <c r="A40" s="142"/>
      <c r="B40" s="89"/>
      <c r="C40" s="12"/>
      <c r="D40" s="81" t="s">
        <v>130</v>
      </c>
      <c r="E40" s="12">
        <f>$F$4</f>
        <v>40</v>
      </c>
      <c r="F40" s="72" t="s">
        <v>6</v>
      </c>
      <c r="G40" s="12" t="s">
        <v>7</v>
      </c>
      <c r="H40" s="28"/>
      <c r="I40" s="12" t="s">
        <v>80</v>
      </c>
      <c r="J40" s="93">
        <f>(H40*E40)</f>
        <v>0</v>
      </c>
      <c r="L40" s="139"/>
      <c r="M40" s="140"/>
      <c r="N40" s="140"/>
      <c r="O40" s="140"/>
      <c r="P40" s="140"/>
      <c r="Q40" s="140"/>
      <c r="S40" s="139"/>
      <c r="T40" s="140"/>
      <c r="U40" s="140"/>
      <c r="V40" s="140"/>
      <c r="W40" s="140"/>
      <c r="X40" s="140"/>
    </row>
    <row r="41" spans="1:24" s="38" customFormat="1" x14ac:dyDescent="0.2">
      <c r="A41" s="142"/>
      <c r="B41" s="95"/>
      <c r="C41" s="95"/>
      <c r="D41" s="96"/>
      <c r="E41" s="95"/>
      <c r="F41" s="97"/>
      <c r="G41" s="95"/>
      <c r="H41" s="94"/>
      <c r="I41" s="95"/>
      <c r="J41" s="94">
        <f>J40+J39</f>
        <v>0</v>
      </c>
      <c r="S41" s="139"/>
      <c r="T41" s="140"/>
      <c r="U41" s="140"/>
      <c r="V41" s="140"/>
      <c r="W41" s="140"/>
      <c r="X41" s="140"/>
    </row>
    <row r="42" spans="1:24" s="38" customFormat="1" ht="14.25" customHeight="1" x14ac:dyDescent="0.2">
      <c r="A42" s="142"/>
      <c r="B42"/>
      <c r="C42"/>
      <c r="D42" s="80"/>
      <c r="E42"/>
      <c r="F42"/>
      <c r="G42"/>
      <c r="H42"/>
      <c r="I42"/>
      <c r="J42"/>
      <c r="L42" s="139" t="s">
        <v>119</v>
      </c>
      <c r="M42" s="140" t="s">
        <v>132</v>
      </c>
      <c r="N42" s="140"/>
      <c r="O42" s="140"/>
      <c r="P42" s="140"/>
      <c r="Q42" s="140"/>
      <c r="S42" s="139"/>
      <c r="T42" s="140"/>
      <c r="U42" s="140"/>
      <c r="V42" s="140"/>
      <c r="W42" s="140"/>
      <c r="X42" s="140"/>
    </row>
    <row r="43" spans="1:24" s="38" customFormat="1" x14ac:dyDescent="0.2">
      <c r="A43" s="142"/>
      <c r="B43" s="85" t="s">
        <v>15</v>
      </c>
      <c r="D43" s="80"/>
      <c r="J43" s="88"/>
      <c r="L43" s="139"/>
      <c r="M43" s="140"/>
      <c r="N43" s="140"/>
      <c r="O43" s="140"/>
      <c r="P43" s="140"/>
      <c r="Q43" s="140"/>
    </row>
    <row r="44" spans="1:24" s="38" customFormat="1" ht="16" thickBot="1" x14ac:dyDescent="0.25">
      <c r="A44" s="142"/>
      <c r="B44" s="86"/>
      <c r="C44" s="12"/>
      <c r="D44" s="81" t="s">
        <v>103</v>
      </c>
      <c r="E44" s="12"/>
      <c r="F44" s="12"/>
      <c r="G44" s="12" t="s">
        <v>7</v>
      </c>
      <c r="H44" s="28">
        <v>1000</v>
      </c>
      <c r="I44" s="12" t="s">
        <v>61</v>
      </c>
      <c r="J44" s="93">
        <v>1000</v>
      </c>
      <c r="L44" s="139"/>
      <c r="M44" s="140"/>
      <c r="N44" s="140"/>
      <c r="O44" s="140"/>
      <c r="P44" s="140"/>
      <c r="Q44" s="140"/>
    </row>
    <row r="45" spans="1:24" s="38" customFormat="1" x14ac:dyDescent="0.2">
      <c r="A45" s="142"/>
      <c r="D45" s="80"/>
      <c r="J45" s="14">
        <f>J44</f>
        <v>1000</v>
      </c>
      <c r="L45" s="139"/>
      <c r="M45" s="140"/>
      <c r="N45" s="140"/>
      <c r="O45" s="140"/>
      <c r="P45" s="140"/>
      <c r="Q45" s="140"/>
    </row>
    <row r="46" spans="1:24" s="38" customFormat="1" x14ac:dyDescent="0.2">
      <c r="A46" s="142"/>
      <c r="D46" s="80"/>
    </row>
    <row r="47" spans="1:24" s="38" customFormat="1" ht="14.25" customHeight="1" x14ac:dyDescent="0.2">
      <c r="A47" s="142"/>
      <c r="B47" s="91" t="s">
        <v>116</v>
      </c>
      <c r="D47" s="80"/>
      <c r="F47" s="1"/>
      <c r="H47" s="11"/>
      <c r="J47" s="88"/>
      <c r="L47" s="139" t="s">
        <v>119</v>
      </c>
      <c r="M47" s="140" t="s">
        <v>168</v>
      </c>
      <c r="N47" s="140"/>
      <c r="O47" s="140"/>
      <c r="P47" s="140"/>
      <c r="Q47" s="140"/>
    </row>
    <row r="48" spans="1:24" s="38" customFormat="1" ht="16" thickBot="1" x14ac:dyDescent="0.25">
      <c r="A48" s="142"/>
      <c r="B48" s="92"/>
      <c r="C48" s="12"/>
      <c r="D48" s="81" t="s">
        <v>117</v>
      </c>
      <c r="E48" s="12">
        <v>40</v>
      </c>
      <c r="F48" s="72" t="s">
        <v>6</v>
      </c>
      <c r="G48" s="12" t="s">
        <v>7</v>
      </c>
      <c r="H48" s="28">
        <v>36</v>
      </c>
      <c r="I48" s="12" t="s">
        <v>61</v>
      </c>
      <c r="J48" s="93">
        <f>H48*E48</f>
        <v>1440</v>
      </c>
      <c r="L48" s="139"/>
      <c r="M48" s="140"/>
      <c r="N48" s="140"/>
      <c r="O48" s="140"/>
      <c r="P48" s="140"/>
      <c r="Q48" s="140"/>
    </row>
    <row r="49" spans="1:17" s="38" customFormat="1" x14ac:dyDescent="0.2">
      <c r="A49" s="142"/>
      <c r="B49" s="128"/>
      <c r="D49" s="80"/>
      <c r="F49" s="1"/>
      <c r="H49" s="11"/>
      <c r="J49" s="94">
        <f>J48</f>
        <v>1440</v>
      </c>
      <c r="L49" s="139"/>
      <c r="M49" s="140"/>
      <c r="N49" s="140"/>
      <c r="O49" s="140"/>
      <c r="P49" s="140"/>
      <c r="Q49" s="140"/>
    </row>
    <row r="50" spans="1:17" s="38" customFormat="1" x14ac:dyDescent="0.2">
      <c r="A50" s="142"/>
      <c r="D50" s="80"/>
      <c r="L50" s="139"/>
      <c r="M50" s="140"/>
      <c r="N50" s="140"/>
      <c r="O50" s="140"/>
      <c r="P50" s="140"/>
      <c r="Q50" s="140"/>
    </row>
    <row r="51" spans="1:17" s="38" customFormat="1" x14ac:dyDescent="0.2">
      <c r="A51" s="142"/>
      <c r="B51" s="91" t="s">
        <v>100</v>
      </c>
      <c r="D51" s="80"/>
      <c r="F51" s="1"/>
      <c r="H51" s="11"/>
      <c r="J51" s="88"/>
      <c r="L51" s="139"/>
      <c r="M51" s="140"/>
      <c r="N51" s="140"/>
      <c r="O51" s="140"/>
      <c r="P51" s="140"/>
      <c r="Q51" s="140"/>
    </row>
    <row r="52" spans="1:17" s="38" customFormat="1" x14ac:dyDescent="0.2">
      <c r="A52" s="142"/>
      <c r="B52" s="91"/>
      <c r="D52" s="80" t="s">
        <v>125</v>
      </c>
      <c r="F52" s="1"/>
      <c r="G52" s="38" t="s">
        <v>7</v>
      </c>
      <c r="H52" s="11">
        <v>500</v>
      </c>
      <c r="I52" s="38" t="s">
        <v>80</v>
      </c>
      <c r="J52" s="88">
        <f>H52</f>
        <v>500</v>
      </c>
    </row>
    <row r="53" spans="1:17" s="38" customFormat="1" x14ac:dyDescent="0.2">
      <c r="A53" s="142"/>
      <c r="B53" s="91"/>
      <c r="D53" s="80" t="s">
        <v>127</v>
      </c>
      <c r="F53" s="1"/>
      <c r="G53" s="38" t="s">
        <v>7</v>
      </c>
      <c r="H53" s="11">
        <v>100</v>
      </c>
      <c r="I53" s="38" t="s">
        <v>80</v>
      </c>
      <c r="J53" s="88">
        <f>H53</f>
        <v>100</v>
      </c>
    </row>
    <row r="54" spans="1:17" s="38" customFormat="1" x14ac:dyDescent="0.2">
      <c r="A54" s="142"/>
      <c r="B54" s="91"/>
      <c r="D54" s="80" t="s">
        <v>124</v>
      </c>
      <c r="F54" s="1"/>
      <c r="G54" s="38" t="s">
        <v>7</v>
      </c>
      <c r="H54" s="11">
        <v>500</v>
      </c>
      <c r="I54" s="38" t="s">
        <v>80</v>
      </c>
      <c r="J54" s="88">
        <f>H54</f>
        <v>500</v>
      </c>
    </row>
    <row r="55" spans="1:17" s="38" customFormat="1" ht="16" thickBot="1" x14ac:dyDescent="0.25">
      <c r="A55" s="142"/>
      <c r="B55" s="89"/>
      <c r="C55" s="12"/>
      <c r="D55" s="81" t="s">
        <v>126</v>
      </c>
      <c r="E55" s="12"/>
      <c r="F55" s="72"/>
      <c r="G55" s="12" t="s">
        <v>7</v>
      </c>
      <c r="H55" s="28">
        <v>0</v>
      </c>
      <c r="I55" s="12" t="s">
        <v>80</v>
      </c>
      <c r="J55" s="88">
        <f>H55</f>
        <v>0</v>
      </c>
    </row>
    <row r="56" spans="1:17" s="38" customFormat="1" ht="16" thickBot="1" x14ac:dyDescent="0.25">
      <c r="A56" s="142"/>
      <c r="B56" s="95"/>
      <c r="C56" s="95"/>
      <c r="D56" s="96"/>
      <c r="E56" s="95"/>
      <c r="F56" s="97"/>
      <c r="G56" s="95"/>
      <c r="H56" s="94"/>
      <c r="I56" s="95"/>
      <c r="J56" s="111">
        <f>SUM(J52:J55)</f>
        <v>1100</v>
      </c>
    </row>
    <row r="57" spans="1:17" s="38" customFormat="1" x14ac:dyDescent="0.2">
      <c r="B57" s="10" t="s">
        <v>98</v>
      </c>
      <c r="D57" s="80"/>
      <c r="J57" s="14">
        <f>J56+J49+J45+J41+J36+J31</f>
        <v>15430</v>
      </c>
    </row>
    <row r="58" spans="1:17" s="38" customFormat="1" x14ac:dyDescent="0.2">
      <c r="D58" s="80"/>
      <c r="J58" s="14"/>
    </row>
    <row r="59" spans="1:17" s="38" customFormat="1" ht="16" thickBot="1" x14ac:dyDescent="0.25">
      <c r="B59" s="13" t="s">
        <v>13</v>
      </c>
      <c r="C59" s="12"/>
      <c r="D59" s="81"/>
      <c r="E59" s="12"/>
      <c r="F59" s="12"/>
      <c r="G59" s="12"/>
      <c r="H59" s="12"/>
      <c r="I59" s="12"/>
      <c r="J59" s="12"/>
    </row>
    <row r="60" spans="1:17" s="38" customFormat="1" x14ac:dyDescent="0.2">
      <c r="A60" s="143" t="s">
        <v>91</v>
      </c>
      <c r="B60" s="116" t="s">
        <v>81</v>
      </c>
      <c r="D60" s="80" t="s">
        <v>69</v>
      </c>
      <c r="E60" s="38">
        <f>$F$4+$F$5</f>
        <v>51</v>
      </c>
      <c r="H60" s="14">
        <f t="shared" ref="H60:H71" si="0">J60/E60</f>
        <v>0</v>
      </c>
      <c r="J60" s="119">
        <f>'Specific Programming'!G37</f>
        <v>0</v>
      </c>
    </row>
    <row r="61" spans="1:17" s="38" customFormat="1" x14ac:dyDescent="0.2">
      <c r="A61" s="143"/>
      <c r="B61" s="116" t="s">
        <v>82</v>
      </c>
      <c r="D61" s="80"/>
      <c r="E61" s="38">
        <f t="shared" ref="E61:E73" si="1">$F$4+$F$5</f>
        <v>51</v>
      </c>
      <c r="H61" s="14">
        <f t="shared" si="0"/>
        <v>0</v>
      </c>
      <c r="J61" s="119">
        <f>'Specific Programming'!G49</f>
        <v>0</v>
      </c>
    </row>
    <row r="62" spans="1:17" s="38" customFormat="1" x14ac:dyDescent="0.2">
      <c r="A62" s="143"/>
      <c r="B62" s="117" t="s">
        <v>89</v>
      </c>
      <c r="D62" s="80"/>
      <c r="E62" s="38">
        <f t="shared" si="1"/>
        <v>51</v>
      </c>
      <c r="H62" s="14">
        <f t="shared" si="0"/>
        <v>0</v>
      </c>
      <c r="J62" s="119">
        <f>'Specific Programming'!G83</f>
        <v>0</v>
      </c>
    </row>
    <row r="63" spans="1:17" s="38" customFormat="1" x14ac:dyDescent="0.2">
      <c r="A63" s="143"/>
      <c r="B63" s="116" t="s">
        <v>83</v>
      </c>
      <c r="D63" s="80"/>
      <c r="E63" s="38">
        <f t="shared" si="1"/>
        <v>51</v>
      </c>
      <c r="H63" s="14">
        <f t="shared" si="0"/>
        <v>0</v>
      </c>
      <c r="J63" s="119">
        <f>'Specific Programming'!G96</f>
        <v>0</v>
      </c>
    </row>
    <row r="64" spans="1:17" s="38" customFormat="1" x14ac:dyDescent="0.2">
      <c r="A64" s="143"/>
      <c r="B64" s="117" t="s">
        <v>84</v>
      </c>
      <c r="D64" s="80"/>
      <c r="E64" s="38">
        <f t="shared" si="1"/>
        <v>51</v>
      </c>
      <c r="H64" s="14">
        <f t="shared" si="0"/>
        <v>0</v>
      </c>
      <c r="J64" s="119">
        <f>'Specific Programming'!F153</f>
        <v>0</v>
      </c>
    </row>
    <row r="65" spans="1:17" s="38" customFormat="1" x14ac:dyDescent="0.2">
      <c r="A65" s="143"/>
      <c r="B65" s="117" t="s">
        <v>109</v>
      </c>
      <c r="D65" s="80"/>
      <c r="E65" s="38">
        <f t="shared" si="1"/>
        <v>51</v>
      </c>
      <c r="H65" s="14">
        <f t="shared" si="0"/>
        <v>0</v>
      </c>
      <c r="J65" s="119">
        <f>'Specific Programming'!G107+'Specific Programming'!G102+'Specific Programming'!G112</f>
        <v>0</v>
      </c>
    </row>
    <row r="66" spans="1:17" s="38" customFormat="1" x14ac:dyDescent="0.2">
      <c r="A66" s="143"/>
      <c r="B66" s="117" t="s">
        <v>85</v>
      </c>
      <c r="D66" s="80"/>
      <c r="E66" s="38">
        <f t="shared" si="1"/>
        <v>51</v>
      </c>
      <c r="H66" s="14">
        <f t="shared" si="0"/>
        <v>0</v>
      </c>
      <c r="J66" s="119">
        <f>'Specific Programming'!G163</f>
        <v>0</v>
      </c>
    </row>
    <row r="67" spans="1:17" s="38" customFormat="1" x14ac:dyDescent="0.2">
      <c r="A67" s="143"/>
      <c r="B67" s="117" t="s">
        <v>87</v>
      </c>
      <c r="D67" s="80"/>
      <c r="E67" s="38">
        <f t="shared" si="1"/>
        <v>51</v>
      </c>
      <c r="H67" s="14">
        <f t="shared" si="0"/>
        <v>0</v>
      </c>
      <c r="J67" s="119">
        <f>'Specific Programming'!G59</f>
        <v>0</v>
      </c>
    </row>
    <row r="68" spans="1:17" s="38" customFormat="1" x14ac:dyDescent="0.2">
      <c r="A68" s="143"/>
      <c r="B68" s="117" t="s">
        <v>88</v>
      </c>
      <c r="D68" s="80"/>
      <c r="E68" s="38">
        <f t="shared" si="1"/>
        <v>51</v>
      </c>
      <c r="H68" s="14">
        <f t="shared" si="0"/>
        <v>0</v>
      </c>
      <c r="J68" s="119">
        <f>'Specific Programming'!G66</f>
        <v>0</v>
      </c>
    </row>
    <row r="69" spans="1:17" s="38" customFormat="1" x14ac:dyDescent="0.2">
      <c r="A69" s="143"/>
      <c r="B69" s="117" t="s">
        <v>86</v>
      </c>
      <c r="D69" s="80"/>
      <c r="E69" s="38">
        <f t="shared" si="1"/>
        <v>51</v>
      </c>
      <c r="H69" s="14">
        <f t="shared" si="0"/>
        <v>0</v>
      </c>
      <c r="J69" s="119">
        <v>0</v>
      </c>
    </row>
    <row r="70" spans="1:17" s="38" customFormat="1" x14ac:dyDescent="0.2">
      <c r="A70" s="143"/>
      <c r="B70" s="117" t="s">
        <v>18</v>
      </c>
      <c r="E70" s="38">
        <f t="shared" si="1"/>
        <v>51</v>
      </c>
      <c r="H70" s="14">
        <f t="shared" si="0"/>
        <v>0</v>
      </c>
      <c r="J70" s="119">
        <v>0</v>
      </c>
    </row>
    <row r="71" spans="1:17" s="38" customFormat="1" x14ac:dyDescent="0.2">
      <c r="A71" s="143"/>
      <c r="B71" s="117" t="s">
        <v>106</v>
      </c>
      <c r="E71" s="38">
        <f t="shared" si="1"/>
        <v>51</v>
      </c>
      <c r="H71" s="14">
        <f t="shared" si="0"/>
        <v>0</v>
      </c>
      <c r="J71" s="119">
        <v>0</v>
      </c>
    </row>
    <row r="72" spans="1:17" s="38" customFormat="1" x14ac:dyDescent="0.2">
      <c r="A72" s="143"/>
      <c r="B72" s="117"/>
      <c r="H72" s="14"/>
      <c r="J72" s="119"/>
    </row>
    <row r="73" spans="1:17" s="38" customFormat="1" ht="16" thickBot="1" x14ac:dyDescent="0.25">
      <c r="A73" s="143"/>
      <c r="B73" s="118" t="s">
        <v>105</v>
      </c>
      <c r="C73" s="12"/>
      <c r="D73" s="81"/>
      <c r="E73" s="12">
        <f t="shared" si="1"/>
        <v>51</v>
      </c>
      <c r="F73" s="12"/>
      <c r="G73" s="12"/>
      <c r="H73" s="113">
        <f>J73/E73</f>
        <v>0</v>
      </c>
      <c r="I73" s="12"/>
      <c r="J73" s="120">
        <f>'Specific Programming'!G74</f>
        <v>0</v>
      </c>
    </row>
    <row r="74" spans="1:17" s="38" customFormat="1" x14ac:dyDescent="0.2">
      <c r="A74" s="143"/>
      <c r="B74" s="100" t="s">
        <v>99</v>
      </c>
      <c r="D74" s="80"/>
      <c r="H74" s="14">
        <f>SUM(H60:H73)</f>
        <v>0</v>
      </c>
      <c r="J74" s="90">
        <f>SUM(J60:J73)</f>
        <v>0</v>
      </c>
    </row>
    <row r="75" spans="1:17" x14ac:dyDescent="0.2">
      <c r="D75"/>
    </row>
    <row r="76" spans="1:17" x14ac:dyDescent="0.2">
      <c r="B76" s="101" t="s">
        <v>4</v>
      </c>
      <c r="C76" s="98"/>
      <c r="D76" s="98"/>
      <c r="E76" s="98"/>
      <c r="F76" s="98"/>
      <c r="G76" s="98"/>
      <c r="H76" s="98"/>
      <c r="I76" s="109">
        <f>J23</f>
        <v>25636.74</v>
      </c>
      <c r="J76" s="98"/>
      <c r="L76" s="139" t="s">
        <v>119</v>
      </c>
      <c r="M76" s="140" t="s">
        <v>164</v>
      </c>
      <c r="N76" s="140"/>
      <c r="O76" s="140"/>
      <c r="P76" s="140"/>
      <c r="Q76" s="140"/>
    </row>
    <row r="77" spans="1:17" x14ac:dyDescent="0.2">
      <c r="B77" s="108" t="s">
        <v>95</v>
      </c>
      <c r="C77" s="84"/>
      <c r="D77" s="84"/>
      <c r="E77" s="84"/>
      <c r="F77" s="84"/>
      <c r="G77" s="84"/>
      <c r="H77" s="84"/>
      <c r="I77" s="84"/>
      <c r="J77" s="110">
        <f>J57</f>
        <v>15430</v>
      </c>
      <c r="L77" s="139"/>
      <c r="M77" s="140"/>
      <c r="N77" s="140"/>
      <c r="O77" s="140"/>
      <c r="P77" s="140"/>
      <c r="Q77" s="140"/>
    </row>
    <row r="78" spans="1:17" ht="16" thickBot="1" x14ac:dyDescent="0.25">
      <c r="B78" s="118" t="s">
        <v>96</v>
      </c>
      <c r="C78" s="121"/>
      <c r="D78" s="121"/>
      <c r="E78" s="121"/>
      <c r="F78" s="121"/>
      <c r="G78" s="121"/>
      <c r="H78" s="121"/>
      <c r="I78" s="121"/>
      <c r="J78" s="122">
        <f>J74</f>
        <v>0</v>
      </c>
      <c r="L78" s="139"/>
      <c r="M78" s="140"/>
      <c r="N78" s="140"/>
      <c r="O78" s="140"/>
      <c r="P78" s="140"/>
      <c r="Q78" s="140"/>
    </row>
    <row r="79" spans="1:17" ht="16" thickBot="1" x14ac:dyDescent="0.25">
      <c r="B79" t="s">
        <v>97</v>
      </c>
      <c r="D79"/>
      <c r="I79" s="112">
        <f>I76-J77-J78</f>
        <v>10206.740000000002</v>
      </c>
      <c r="L79" s="139"/>
      <c r="M79" s="140"/>
      <c r="N79" s="140"/>
      <c r="O79" s="140"/>
      <c r="P79" s="140"/>
      <c r="Q79" s="140"/>
    </row>
    <row r="80" spans="1:17" x14ac:dyDescent="0.2">
      <c r="D80"/>
      <c r="L80" s="139"/>
      <c r="M80" s="140"/>
      <c r="N80" s="140"/>
      <c r="O80" s="140"/>
      <c r="P80" s="140"/>
      <c r="Q80" s="140"/>
    </row>
    <row r="81" spans="4:17" x14ac:dyDescent="0.2">
      <c r="D81"/>
      <c r="L81" s="139"/>
      <c r="M81" s="140"/>
      <c r="N81" s="140"/>
      <c r="O81" s="140"/>
      <c r="P81" s="140"/>
      <c r="Q81" s="140"/>
    </row>
    <row r="82" spans="4:17" x14ac:dyDescent="0.2">
      <c r="D82"/>
    </row>
    <row r="83" spans="4:17" x14ac:dyDescent="0.2">
      <c r="D83"/>
    </row>
    <row r="84" spans="4:17" x14ac:dyDescent="0.2">
      <c r="D84"/>
    </row>
    <row r="85" spans="4:17" x14ac:dyDescent="0.2">
      <c r="D85"/>
    </row>
    <row r="86" spans="4:17" x14ac:dyDescent="0.2">
      <c r="D86"/>
    </row>
    <row r="87" spans="4:17" x14ac:dyDescent="0.2">
      <c r="D87"/>
    </row>
    <row r="88" spans="4:17" x14ac:dyDescent="0.2">
      <c r="D88"/>
    </row>
    <row r="89" spans="4:17" x14ac:dyDescent="0.2">
      <c r="D89"/>
    </row>
    <row r="90" spans="4:17" x14ac:dyDescent="0.2">
      <c r="D90"/>
    </row>
    <row r="91" spans="4:17" x14ac:dyDescent="0.2">
      <c r="D91"/>
    </row>
    <row r="92" spans="4:17" x14ac:dyDescent="0.2">
      <c r="D92"/>
    </row>
  </sheetData>
  <mergeCells count="23">
    <mergeCell ref="M76:Q81"/>
    <mergeCell ref="L76:L81"/>
    <mergeCell ref="L14:L19"/>
    <mergeCell ref="M14:Q19"/>
    <mergeCell ref="L23:L31"/>
    <mergeCell ref="M23:Q31"/>
    <mergeCell ref="M33:Q40"/>
    <mergeCell ref="L33:L40"/>
    <mergeCell ref="L42:L45"/>
    <mergeCell ref="M42:Q45"/>
    <mergeCell ref="M47:Q51"/>
    <mergeCell ref="L47:L51"/>
    <mergeCell ref="A60:A74"/>
    <mergeCell ref="H1:J1"/>
    <mergeCell ref="H2:J2"/>
    <mergeCell ref="B3:J3"/>
    <mergeCell ref="B23:I23"/>
    <mergeCell ref="S33:S42"/>
    <mergeCell ref="T33:X42"/>
    <mergeCell ref="T24:X27"/>
    <mergeCell ref="A6:A23"/>
    <mergeCell ref="A25:A56"/>
    <mergeCell ref="S24:S2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63"/>
  <sheetViews>
    <sheetView tabSelected="1" topLeftCell="A119" zoomScale="60" zoomScaleNormal="60" workbookViewId="0">
      <selection activeCell="F72" sqref="F72"/>
    </sheetView>
  </sheetViews>
  <sheetFormatPr baseColWidth="10" defaultColWidth="8.83203125" defaultRowHeight="15" x14ac:dyDescent="0.2"/>
  <cols>
    <col min="1" max="1" width="23" bestFit="1" customWidth="1"/>
    <col min="2" max="2" width="26.83203125" customWidth="1"/>
    <col min="3" max="3" width="8.5" bestFit="1" customWidth="1"/>
    <col min="4" max="4" width="31.83203125" bestFit="1" customWidth="1"/>
    <col min="5" max="5" width="22.6640625" bestFit="1" customWidth="1"/>
    <col min="6" max="6" width="18" bestFit="1" customWidth="1"/>
    <col min="7" max="7" width="18.1640625" bestFit="1" customWidth="1"/>
    <col min="8" max="8" width="14.33203125" bestFit="1" customWidth="1"/>
    <col min="9" max="9" width="10.6640625" bestFit="1" customWidth="1"/>
  </cols>
  <sheetData>
    <row r="1" spans="1:9" ht="16" thickBot="1" x14ac:dyDescent="0.25"/>
    <row r="2" spans="1:9" ht="16" thickBot="1" x14ac:dyDescent="0.25">
      <c r="A2" s="16"/>
      <c r="B2" s="17"/>
      <c r="C2" s="17"/>
      <c r="D2" s="156" t="s">
        <v>81</v>
      </c>
      <c r="E2" s="157"/>
      <c r="F2" s="157"/>
      <c r="G2" s="158"/>
      <c r="H2" s="17"/>
      <c r="I2" s="18"/>
    </row>
    <row r="3" spans="1:9" ht="16" thickBot="1" x14ac:dyDescent="0.25">
      <c r="A3" s="19"/>
      <c r="B3" s="20"/>
      <c r="C3" s="20"/>
      <c r="D3" s="159" t="s">
        <v>27</v>
      </c>
      <c r="E3" s="160"/>
      <c r="F3" s="160"/>
      <c r="G3" s="161"/>
      <c r="H3" s="29"/>
      <c r="I3" s="34"/>
    </row>
    <row r="4" spans="1:9" x14ac:dyDescent="0.2">
      <c r="A4" s="19"/>
      <c r="B4" s="20" t="s">
        <v>112</v>
      </c>
      <c r="C4" s="20" t="s">
        <v>113</v>
      </c>
      <c r="D4" s="20" t="s">
        <v>19</v>
      </c>
      <c r="E4" s="20" t="s">
        <v>20</v>
      </c>
      <c r="F4" s="20" t="s">
        <v>21</v>
      </c>
      <c r="G4" s="20" t="s">
        <v>22</v>
      </c>
      <c r="H4" s="32" t="s">
        <v>23</v>
      </c>
      <c r="I4" s="35" t="s">
        <v>48</v>
      </c>
    </row>
    <row r="5" spans="1:9" x14ac:dyDescent="0.2">
      <c r="A5" s="19"/>
      <c r="B5" s="20" t="s">
        <v>114</v>
      </c>
      <c r="C5" s="20"/>
      <c r="D5" s="20" t="s">
        <v>43</v>
      </c>
      <c r="E5" s="20">
        <v>1</v>
      </c>
      <c r="F5" s="27">
        <v>0</v>
      </c>
      <c r="G5" s="27">
        <f>F5*E5</f>
        <v>0</v>
      </c>
      <c r="H5" s="70"/>
      <c r="I5" s="64">
        <f>G5-H5</f>
        <v>0</v>
      </c>
    </row>
    <row r="6" spans="1:9" x14ac:dyDescent="0.2">
      <c r="A6" s="19"/>
      <c r="B6" s="20"/>
      <c r="C6" s="20"/>
      <c r="D6" s="20" t="s">
        <v>44</v>
      </c>
      <c r="E6" s="20">
        <v>1</v>
      </c>
      <c r="F6" s="27">
        <v>0</v>
      </c>
      <c r="G6" s="27">
        <f>E6*F6</f>
        <v>0</v>
      </c>
      <c r="H6" s="29"/>
      <c r="I6" s="64">
        <f>G6-H6</f>
        <v>0</v>
      </c>
    </row>
    <row r="7" spans="1:9" x14ac:dyDescent="0.2">
      <c r="A7" s="19"/>
      <c r="B7" s="20"/>
      <c r="C7" s="20"/>
      <c r="D7" s="26" t="s">
        <v>25</v>
      </c>
      <c r="E7" s="20">
        <v>1</v>
      </c>
      <c r="F7" s="27">
        <v>0</v>
      </c>
      <c r="G7" s="27">
        <f>E7*F7</f>
        <v>0</v>
      </c>
      <c r="H7" s="29"/>
      <c r="I7" s="64">
        <f>G7-H7</f>
        <v>0</v>
      </c>
    </row>
    <row r="8" spans="1:9" x14ac:dyDescent="0.2">
      <c r="B8" s="20"/>
      <c r="C8" s="20"/>
      <c r="D8" s="26" t="s">
        <v>45</v>
      </c>
      <c r="E8" s="26">
        <v>1</v>
      </c>
      <c r="F8" s="27">
        <v>0</v>
      </c>
      <c r="G8" s="40">
        <f>E8*F8</f>
        <v>0</v>
      </c>
      <c r="H8" s="29"/>
      <c r="I8" s="64">
        <f>G8-H8</f>
        <v>0</v>
      </c>
    </row>
    <row r="9" spans="1:9" x14ac:dyDescent="0.2">
      <c r="A9" s="24" t="s">
        <v>73</v>
      </c>
      <c r="B9" s="20"/>
      <c r="C9" s="20"/>
      <c r="G9" s="29">
        <f>SUM(G5:G8)</f>
        <v>0</v>
      </c>
      <c r="H9" s="29"/>
      <c r="I9" s="34"/>
    </row>
    <row r="10" spans="1:9" ht="16" thickBot="1" x14ac:dyDescent="0.25">
      <c r="A10" s="24" t="s">
        <v>72</v>
      </c>
      <c r="B10" s="20"/>
      <c r="C10" s="20"/>
      <c r="D10" s="20"/>
      <c r="E10" s="20"/>
      <c r="F10" s="27"/>
      <c r="G10" s="27"/>
      <c r="H10" s="29"/>
      <c r="I10" s="34"/>
    </row>
    <row r="11" spans="1:9" ht="16" thickBot="1" x14ac:dyDescent="0.25">
      <c r="A11" s="19"/>
      <c r="B11" s="20"/>
      <c r="C11" s="20"/>
      <c r="D11" s="159" t="s">
        <v>170</v>
      </c>
      <c r="E11" s="160"/>
      <c r="F11" s="160"/>
      <c r="G11" s="161"/>
      <c r="H11" s="29"/>
      <c r="I11" s="34"/>
    </row>
    <row r="12" spans="1:9" x14ac:dyDescent="0.2">
      <c r="A12" s="19"/>
      <c r="B12" s="39" t="s">
        <v>112</v>
      </c>
      <c r="C12" s="39" t="s">
        <v>113</v>
      </c>
      <c r="D12" s="20" t="s">
        <v>19</v>
      </c>
      <c r="E12" s="20" t="s">
        <v>20</v>
      </c>
      <c r="F12" s="20" t="s">
        <v>21</v>
      </c>
      <c r="G12" s="20" t="s">
        <v>22</v>
      </c>
      <c r="H12" s="32" t="s">
        <v>23</v>
      </c>
      <c r="I12" s="35" t="s">
        <v>49</v>
      </c>
    </row>
    <row r="13" spans="1:9" x14ac:dyDescent="0.2">
      <c r="A13" s="19"/>
      <c r="B13" s="20" t="s">
        <v>114</v>
      </c>
      <c r="C13" s="20"/>
      <c r="D13" s="20" t="s">
        <v>24</v>
      </c>
      <c r="E13" s="20">
        <v>1</v>
      </c>
      <c r="F13" s="27">
        <v>0</v>
      </c>
      <c r="G13" s="27">
        <f>PRODUCT(E13,F13)</f>
        <v>0</v>
      </c>
      <c r="H13" s="29"/>
      <c r="I13" s="64">
        <f>G13-H13</f>
        <v>0</v>
      </c>
    </row>
    <row r="14" spans="1:9" x14ac:dyDescent="0.2">
      <c r="A14" s="19"/>
      <c r="B14" s="20"/>
      <c r="C14" s="20"/>
      <c r="D14" s="20" t="s">
        <v>46</v>
      </c>
      <c r="E14" s="20">
        <v>1</v>
      </c>
      <c r="F14" s="27">
        <v>0</v>
      </c>
      <c r="G14" s="27">
        <f>PRODUCT(E14,F14)</f>
        <v>0</v>
      </c>
      <c r="H14" s="29"/>
      <c r="I14" s="64">
        <f>G14-H14</f>
        <v>0</v>
      </c>
    </row>
    <row r="15" spans="1:9" x14ac:dyDescent="0.2">
      <c r="A15" s="19"/>
      <c r="B15" s="20"/>
      <c r="C15" s="20"/>
      <c r="D15" s="20" t="s">
        <v>28</v>
      </c>
      <c r="E15" s="20">
        <v>1</v>
      </c>
      <c r="F15" s="27">
        <v>0</v>
      </c>
      <c r="G15" s="27">
        <f>PRODUCT(E15,F15)</f>
        <v>0</v>
      </c>
      <c r="H15" s="29"/>
      <c r="I15" s="64">
        <f>G15-H15</f>
        <v>0</v>
      </c>
    </row>
    <row r="16" spans="1:9" x14ac:dyDescent="0.2">
      <c r="A16" s="19"/>
      <c r="B16" s="20"/>
      <c r="C16" s="20"/>
      <c r="D16" s="20"/>
      <c r="E16" s="20"/>
      <c r="F16" s="27"/>
      <c r="G16" s="27"/>
      <c r="H16" s="29"/>
      <c r="I16" s="64"/>
    </row>
    <row r="17" spans="1:9" x14ac:dyDescent="0.2">
      <c r="A17" s="24" t="s">
        <v>73</v>
      </c>
      <c r="B17" s="20"/>
      <c r="C17" s="20"/>
      <c r="D17" s="20"/>
      <c r="E17" s="20"/>
      <c r="F17" s="27"/>
      <c r="G17" s="29">
        <f>SUM(G13:G16)</f>
        <v>0</v>
      </c>
      <c r="H17" s="29"/>
      <c r="I17" s="64"/>
    </row>
    <row r="18" spans="1:9" x14ac:dyDescent="0.2">
      <c r="A18" s="24" t="s">
        <v>72</v>
      </c>
      <c r="B18" s="20"/>
      <c r="C18" s="20"/>
      <c r="D18" s="26"/>
      <c r="E18" s="26"/>
      <c r="F18" s="27"/>
      <c r="G18" s="30"/>
      <c r="H18" s="29"/>
      <c r="I18" s="34"/>
    </row>
    <row r="19" spans="1:9" ht="16" thickBot="1" x14ac:dyDescent="0.25">
      <c r="A19" s="24"/>
      <c r="B19" s="20"/>
      <c r="C19" s="20"/>
      <c r="D19" s="26"/>
      <c r="E19" s="26"/>
      <c r="F19" s="27"/>
      <c r="G19" s="30"/>
      <c r="H19" s="29"/>
      <c r="I19" s="34"/>
    </row>
    <row r="20" spans="1:9" ht="16" thickBot="1" x14ac:dyDescent="0.25">
      <c r="A20" s="24"/>
      <c r="B20" s="20"/>
      <c r="C20" s="20"/>
      <c r="D20" s="159" t="s">
        <v>171</v>
      </c>
      <c r="E20" s="160"/>
      <c r="F20" s="160"/>
      <c r="G20" s="161"/>
      <c r="H20" s="29"/>
      <c r="I20" s="34"/>
    </row>
    <row r="21" spans="1:9" x14ac:dyDescent="0.2">
      <c r="A21" s="19"/>
      <c r="B21" s="39" t="s">
        <v>112</v>
      </c>
      <c r="C21" s="39" t="s">
        <v>113</v>
      </c>
      <c r="D21" s="20" t="s">
        <v>19</v>
      </c>
      <c r="E21" s="20" t="s">
        <v>20</v>
      </c>
      <c r="F21" s="20" t="s">
        <v>21</v>
      </c>
      <c r="G21" s="20" t="s">
        <v>22</v>
      </c>
      <c r="H21" s="32" t="s">
        <v>23</v>
      </c>
      <c r="I21" s="35" t="s">
        <v>49</v>
      </c>
    </row>
    <row r="22" spans="1:9" x14ac:dyDescent="0.2">
      <c r="A22" s="19"/>
      <c r="B22" s="20"/>
      <c r="C22" s="20"/>
      <c r="D22" s="20" t="s">
        <v>24</v>
      </c>
      <c r="E22" s="20">
        <v>6</v>
      </c>
      <c r="F22" s="27">
        <v>0</v>
      </c>
      <c r="G22" s="27">
        <f>PRODUCT(E22,F22)</f>
        <v>0</v>
      </c>
      <c r="H22" s="29"/>
      <c r="I22" s="64">
        <f>G22-H22</f>
        <v>0</v>
      </c>
    </row>
    <row r="23" spans="1:9" x14ac:dyDescent="0.2">
      <c r="A23" s="19"/>
      <c r="B23" s="20"/>
      <c r="C23" s="20"/>
      <c r="D23" s="20" t="s">
        <v>46</v>
      </c>
      <c r="E23" s="20">
        <v>6</v>
      </c>
      <c r="F23" s="27">
        <v>0</v>
      </c>
      <c r="G23" s="27">
        <f>PRODUCT(E23,F23)</f>
        <v>0</v>
      </c>
      <c r="H23" s="29"/>
      <c r="I23" s="64">
        <f>G23-H23</f>
        <v>0</v>
      </c>
    </row>
    <row r="24" spans="1:9" x14ac:dyDescent="0.2">
      <c r="A24" s="19"/>
      <c r="B24" s="20"/>
      <c r="C24" s="20"/>
      <c r="D24" s="20" t="s">
        <v>28</v>
      </c>
      <c r="E24" s="20">
        <v>6</v>
      </c>
      <c r="F24" s="27">
        <v>0</v>
      </c>
      <c r="G24" s="27">
        <f>PRODUCT(E24,F24)</f>
        <v>0</v>
      </c>
      <c r="H24" s="29"/>
      <c r="I24" s="64">
        <f>G24-H24</f>
        <v>0</v>
      </c>
    </row>
    <row r="25" spans="1:9" x14ac:dyDescent="0.2">
      <c r="A25" s="19"/>
      <c r="B25" s="20"/>
      <c r="C25" s="20"/>
      <c r="D25" s="20"/>
      <c r="E25" s="20"/>
      <c r="F25" s="27"/>
      <c r="G25" s="27"/>
      <c r="H25" s="29"/>
      <c r="I25" s="64"/>
    </row>
    <row r="26" spans="1:9" x14ac:dyDescent="0.2">
      <c r="A26" s="24" t="s">
        <v>73</v>
      </c>
      <c r="B26" s="20"/>
      <c r="C26" s="20"/>
      <c r="D26" s="20"/>
      <c r="E26" s="20"/>
      <c r="F26" s="27"/>
      <c r="G26" s="30">
        <f>SUM(G22:G24)</f>
        <v>0</v>
      </c>
      <c r="H26" s="29"/>
      <c r="I26" s="34"/>
    </row>
    <row r="27" spans="1:9" x14ac:dyDescent="0.2">
      <c r="A27" s="24" t="s">
        <v>72</v>
      </c>
      <c r="B27" s="20"/>
      <c r="C27" s="20"/>
      <c r="D27" s="26"/>
      <c r="E27" s="26"/>
      <c r="F27" s="27"/>
      <c r="H27" s="29"/>
      <c r="I27" s="34"/>
    </row>
    <row r="28" spans="1:9" ht="16" thickBot="1" x14ac:dyDescent="0.25">
      <c r="A28" s="24"/>
      <c r="B28" s="20"/>
      <c r="C28" s="20"/>
      <c r="D28" s="26"/>
      <c r="E28" s="26"/>
      <c r="F28" s="27"/>
      <c r="G28" s="30"/>
      <c r="H28" s="29"/>
      <c r="I28" s="34"/>
    </row>
    <row r="29" spans="1:9" ht="16" thickBot="1" x14ac:dyDescent="0.25">
      <c r="A29" s="19"/>
      <c r="B29" s="20"/>
      <c r="C29" s="20"/>
      <c r="D29" s="159" t="s">
        <v>30</v>
      </c>
      <c r="E29" s="160"/>
      <c r="F29" s="160"/>
      <c r="G29" s="161"/>
      <c r="H29" s="29"/>
      <c r="I29" s="34"/>
    </row>
    <row r="30" spans="1:9" x14ac:dyDescent="0.2">
      <c r="A30" s="19"/>
      <c r="B30" s="39" t="s">
        <v>112</v>
      </c>
      <c r="C30" s="39" t="s">
        <v>113</v>
      </c>
      <c r="D30" s="20" t="s">
        <v>19</v>
      </c>
      <c r="E30" s="20" t="s">
        <v>20</v>
      </c>
      <c r="F30" s="20" t="s">
        <v>21</v>
      </c>
      <c r="G30" s="20" t="s">
        <v>22</v>
      </c>
      <c r="H30" s="32" t="s">
        <v>23</v>
      </c>
      <c r="I30" s="35" t="s">
        <v>49</v>
      </c>
    </row>
    <row r="31" spans="1:9" x14ac:dyDescent="0.2">
      <c r="A31" s="19"/>
      <c r="B31" s="20"/>
      <c r="C31" s="20"/>
      <c r="D31" s="20" t="s">
        <v>31</v>
      </c>
      <c r="E31" s="20">
        <v>1</v>
      </c>
      <c r="F31" s="27">
        <v>0</v>
      </c>
      <c r="G31" s="27">
        <f>E31*F31</f>
        <v>0</v>
      </c>
      <c r="H31" s="29"/>
      <c r="I31" s="64">
        <f>G31-H31</f>
        <v>0</v>
      </c>
    </row>
    <row r="32" spans="1:9" x14ac:dyDescent="0.2">
      <c r="A32" s="19"/>
      <c r="B32" s="20"/>
      <c r="C32" s="20"/>
      <c r="D32" s="26" t="s">
        <v>47</v>
      </c>
      <c r="E32" s="20">
        <v>1</v>
      </c>
      <c r="F32" s="27">
        <v>0</v>
      </c>
      <c r="G32" s="27">
        <f>E32*F32</f>
        <v>0</v>
      </c>
      <c r="H32" s="29"/>
      <c r="I32" s="64">
        <f>G32-H32</f>
        <v>0</v>
      </c>
    </row>
    <row r="33" spans="1:9" x14ac:dyDescent="0.2">
      <c r="B33" s="20"/>
      <c r="C33" s="20"/>
      <c r="E33" s="20"/>
      <c r="F33" s="27"/>
      <c r="G33" s="27"/>
      <c r="H33" s="29"/>
      <c r="I33" s="64"/>
    </row>
    <row r="34" spans="1:9" x14ac:dyDescent="0.2">
      <c r="A34" s="24" t="s">
        <v>73</v>
      </c>
      <c r="B34" s="20"/>
      <c r="C34" s="20"/>
      <c r="D34" s="20"/>
      <c r="E34" s="26"/>
      <c r="F34" s="27"/>
      <c r="G34" s="30">
        <f>SUM(G31:G32)</f>
        <v>0</v>
      </c>
      <c r="H34" s="29"/>
      <c r="I34" s="64"/>
    </row>
    <row r="35" spans="1:9" x14ac:dyDescent="0.2">
      <c r="B35" s="20"/>
      <c r="C35" s="20"/>
      <c r="D35" s="20"/>
      <c r="E35" s="20"/>
      <c r="F35" s="27"/>
      <c r="H35" s="29"/>
      <c r="I35" s="64"/>
    </row>
    <row r="36" spans="1:9" x14ac:dyDescent="0.2">
      <c r="A36" s="24"/>
      <c r="B36" s="20"/>
      <c r="C36" s="20"/>
      <c r="D36" s="20"/>
      <c r="E36" s="20"/>
      <c r="F36" s="27"/>
      <c r="G36" s="27"/>
      <c r="H36" s="29"/>
      <c r="I36" s="36"/>
    </row>
    <row r="37" spans="1:9" ht="16" thickBot="1" x14ac:dyDescent="0.25">
      <c r="A37" s="25" t="s">
        <v>32</v>
      </c>
      <c r="B37" s="12"/>
      <c r="C37" s="12"/>
      <c r="D37" s="43" t="s">
        <v>26</v>
      </c>
      <c r="E37" s="12"/>
      <c r="F37" s="28"/>
      <c r="G37" s="31">
        <f>G34+G26+G17+G9</f>
        <v>0</v>
      </c>
      <c r="H37" s="33"/>
      <c r="I37" s="37"/>
    </row>
    <row r="38" spans="1:9" ht="16" thickBot="1" x14ac:dyDescent="0.25"/>
    <row r="39" spans="1:9" ht="16" thickBot="1" x14ac:dyDescent="0.25">
      <c r="A39" s="16"/>
      <c r="B39" s="17"/>
      <c r="C39" s="17"/>
      <c r="D39" s="156" t="s">
        <v>82</v>
      </c>
      <c r="E39" s="157"/>
      <c r="F39" s="157"/>
      <c r="G39" s="158"/>
      <c r="H39" s="17"/>
      <c r="I39" s="18"/>
    </row>
    <row r="40" spans="1:9" x14ac:dyDescent="0.2">
      <c r="A40" s="19"/>
      <c r="B40" s="39" t="s">
        <v>112</v>
      </c>
      <c r="C40" s="39" t="s">
        <v>113</v>
      </c>
      <c r="D40" s="39" t="s">
        <v>19</v>
      </c>
      <c r="E40" s="39" t="s">
        <v>20</v>
      </c>
      <c r="F40" s="39" t="s">
        <v>21</v>
      </c>
      <c r="G40" s="39" t="s">
        <v>22</v>
      </c>
      <c r="H40" s="39" t="s">
        <v>23</v>
      </c>
      <c r="I40" s="21" t="s">
        <v>33</v>
      </c>
    </row>
    <row r="41" spans="1:9" x14ac:dyDescent="0.2">
      <c r="A41" s="19"/>
      <c r="B41" s="39"/>
      <c r="C41" s="39"/>
      <c r="D41" s="54" t="s">
        <v>138</v>
      </c>
      <c r="E41" s="53">
        <v>1</v>
      </c>
      <c r="F41" s="40">
        <v>0</v>
      </c>
      <c r="G41" s="40">
        <f>E41*F41</f>
        <v>0</v>
      </c>
      <c r="H41" s="47"/>
      <c r="I41" s="64">
        <f t="shared" ref="I41:I45" si="0">G41-H41</f>
        <v>0</v>
      </c>
    </row>
    <row r="42" spans="1:9" ht="16" x14ac:dyDescent="0.2">
      <c r="A42" s="19"/>
      <c r="B42" s="39"/>
      <c r="C42" s="39"/>
      <c r="D42" s="55" t="s">
        <v>134</v>
      </c>
      <c r="E42" s="53">
        <v>1</v>
      </c>
      <c r="F42" s="40">
        <v>0</v>
      </c>
      <c r="G42" s="40">
        <f>E42*F42</f>
        <v>0</v>
      </c>
      <c r="H42" s="47"/>
      <c r="I42" s="64">
        <f t="shared" si="0"/>
        <v>0</v>
      </c>
    </row>
    <row r="43" spans="1:9" x14ac:dyDescent="0.2">
      <c r="A43" s="19"/>
      <c r="B43" s="39"/>
      <c r="C43" s="39"/>
      <c r="D43" s="54" t="s">
        <v>135</v>
      </c>
      <c r="E43" s="53">
        <v>1</v>
      </c>
      <c r="F43" s="40">
        <v>0</v>
      </c>
      <c r="G43" s="40">
        <f>E43*F43</f>
        <v>0</v>
      </c>
      <c r="H43" s="47"/>
      <c r="I43" s="64">
        <f t="shared" si="0"/>
        <v>0</v>
      </c>
    </row>
    <row r="44" spans="1:9" x14ac:dyDescent="0.2">
      <c r="A44" s="19"/>
      <c r="B44" s="39"/>
      <c r="C44" s="39"/>
      <c r="D44" s="54" t="s">
        <v>136</v>
      </c>
      <c r="E44" s="53">
        <v>1</v>
      </c>
      <c r="F44" s="40">
        <v>0</v>
      </c>
      <c r="G44" s="40">
        <f>E44*F44</f>
        <v>0</v>
      </c>
      <c r="H44" s="47"/>
      <c r="I44" s="64">
        <f t="shared" si="0"/>
        <v>0</v>
      </c>
    </row>
    <row r="45" spans="1:9" x14ac:dyDescent="0.2">
      <c r="A45" s="19"/>
      <c r="B45" s="39"/>
      <c r="C45" s="39"/>
      <c r="D45" s="58" t="s">
        <v>137</v>
      </c>
      <c r="E45" s="129">
        <v>1</v>
      </c>
      <c r="F45" s="40">
        <v>0</v>
      </c>
      <c r="G45" s="40">
        <v>0</v>
      </c>
      <c r="I45" s="64">
        <f t="shared" si="0"/>
        <v>0</v>
      </c>
    </row>
    <row r="46" spans="1:9" x14ac:dyDescent="0.2">
      <c r="A46" s="19"/>
      <c r="B46" s="39"/>
      <c r="C46" s="39"/>
      <c r="D46" s="58"/>
      <c r="E46" s="39"/>
      <c r="F46" s="59"/>
      <c r="G46" s="40"/>
      <c r="H46" s="60"/>
      <c r="I46" s="61"/>
    </row>
    <row r="47" spans="1:9" x14ac:dyDescent="0.2">
      <c r="A47" s="19"/>
      <c r="B47" s="39"/>
      <c r="C47" s="39"/>
      <c r="D47" s="58"/>
      <c r="E47" s="39"/>
      <c r="F47" s="22"/>
      <c r="G47" s="22"/>
      <c r="H47" s="47"/>
      <c r="I47" s="61"/>
    </row>
    <row r="48" spans="1:9" x14ac:dyDescent="0.2">
      <c r="A48" s="24"/>
      <c r="B48" s="39"/>
      <c r="C48" s="39"/>
      <c r="D48" s="39"/>
      <c r="E48" s="39"/>
      <c r="F48" s="39"/>
      <c r="G48" s="39"/>
      <c r="H48" s="60"/>
      <c r="I48" s="62"/>
    </row>
    <row r="49" spans="1:9" ht="16" thickBot="1" x14ac:dyDescent="0.25">
      <c r="A49" s="25" t="s">
        <v>72</v>
      </c>
      <c r="B49" s="12"/>
      <c r="C49" s="12"/>
      <c r="D49" s="12"/>
      <c r="E49" s="43"/>
      <c r="F49" s="12"/>
      <c r="G49" s="31">
        <f>SUM(G41:G48)</f>
        <v>0</v>
      </c>
      <c r="H49" s="52"/>
      <c r="I49" s="63"/>
    </row>
    <row r="50" spans="1:9" ht="16" thickBot="1" x14ac:dyDescent="0.25"/>
    <row r="51" spans="1:9" ht="16" thickBot="1" x14ac:dyDescent="0.25">
      <c r="A51" s="16"/>
      <c r="B51" s="17"/>
      <c r="C51" s="17"/>
      <c r="D51" s="156" t="s">
        <v>87</v>
      </c>
      <c r="E51" s="157"/>
      <c r="F51" s="157"/>
      <c r="G51" s="158"/>
      <c r="H51" s="17"/>
      <c r="I51" s="18"/>
    </row>
    <row r="52" spans="1:9" x14ac:dyDescent="0.2">
      <c r="A52" s="19"/>
      <c r="B52" s="39" t="s">
        <v>112</v>
      </c>
      <c r="C52" s="39" t="s">
        <v>113</v>
      </c>
      <c r="D52" s="39" t="s">
        <v>19</v>
      </c>
      <c r="E52" s="39" t="s">
        <v>20</v>
      </c>
      <c r="F52" s="39" t="s">
        <v>21</v>
      </c>
      <c r="G52" s="39" t="s">
        <v>22</v>
      </c>
      <c r="H52" s="39" t="s">
        <v>23</v>
      </c>
      <c r="I52" s="21" t="s">
        <v>33</v>
      </c>
    </row>
    <row r="53" spans="1:9" x14ac:dyDescent="0.2">
      <c r="A53" s="19"/>
      <c r="B53" s="39"/>
      <c r="C53" s="39"/>
      <c r="D53" s="56" t="s">
        <v>34</v>
      </c>
      <c r="E53" s="56">
        <v>1</v>
      </c>
      <c r="F53" s="57">
        <v>0</v>
      </c>
      <c r="G53" s="57">
        <f>F53*E53</f>
        <v>0</v>
      </c>
      <c r="H53" s="22"/>
      <c r="I53" s="65">
        <f>G53-H53</f>
        <v>0</v>
      </c>
    </row>
    <row r="54" spans="1:9" x14ac:dyDescent="0.2">
      <c r="A54" s="19"/>
      <c r="B54" s="39"/>
      <c r="C54" s="39"/>
      <c r="D54" s="56" t="s">
        <v>36</v>
      </c>
      <c r="E54" s="56">
        <v>1</v>
      </c>
      <c r="F54" s="57">
        <v>0</v>
      </c>
      <c r="G54" s="57">
        <f t="shared" ref="G54:G55" si="1">F54*E54</f>
        <v>0</v>
      </c>
      <c r="H54" s="39"/>
      <c r="I54" s="65">
        <f t="shared" ref="I54:I59" si="2">G54-H54</f>
        <v>0</v>
      </c>
    </row>
    <row r="55" spans="1:9" x14ac:dyDescent="0.2">
      <c r="A55" s="19"/>
      <c r="B55" s="39"/>
      <c r="C55" s="39"/>
      <c r="D55" s="56" t="s">
        <v>35</v>
      </c>
      <c r="E55" s="56">
        <v>1</v>
      </c>
      <c r="F55" s="57">
        <v>0</v>
      </c>
      <c r="G55" s="57">
        <f t="shared" si="1"/>
        <v>0</v>
      </c>
      <c r="H55" s="22"/>
      <c r="I55" s="65">
        <f t="shared" si="2"/>
        <v>0</v>
      </c>
    </row>
    <row r="56" spans="1:9" x14ac:dyDescent="0.2">
      <c r="A56" s="19"/>
      <c r="B56" s="39"/>
      <c r="C56" s="39"/>
      <c r="D56" s="56" t="s">
        <v>56</v>
      </c>
      <c r="E56" s="56">
        <v>1</v>
      </c>
      <c r="F56" s="57">
        <v>0</v>
      </c>
      <c r="G56" s="57">
        <f>F56*E56</f>
        <v>0</v>
      </c>
      <c r="H56" s="39"/>
      <c r="I56" s="65">
        <f t="shared" si="2"/>
        <v>0</v>
      </c>
    </row>
    <row r="57" spans="1:9" x14ac:dyDescent="0.2">
      <c r="A57" s="19"/>
      <c r="B57" s="39"/>
      <c r="C57" s="39"/>
      <c r="E57" s="56"/>
      <c r="F57" s="57"/>
      <c r="G57" s="57"/>
      <c r="H57" s="39"/>
      <c r="I57" s="65"/>
    </row>
    <row r="58" spans="1:9" x14ac:dyDescent="0.2">
      <c r="A58" s="19"/>
      <c r="B58" s="39"/>
      <c r="C58" s="39"/>
      <c r="D58" s="56"/>
      <c r="E58" s="56"/>
      <c r="F58" s="57"/>
      <c r="G58" s="57"/>
      <c r="H58" s="39"/>
      <c r="I58" s="65"/>
    </row>
    <row r="59" spans="1:9" ht="16" thickBot="1" x14ac:dyDescent="0.25">
      <c r="A59" s="25" t="s">
        <v>72</v>
      </c>
      <c r="B59" s="12"/>
      <c r="C59" s="12"/>
      <c r="D59" s="12"/>
      <c r="E59" s="12"/>
      <c r="F59" s="12"/>
      <c r="G59" s="44">
        <f>SUM(G53:G58)</f>
        <v>0</v>
      </c>
      <c r="H59" s="23"/>
      <c r="I59" s="66">
        <f t="shared" si="2"/>
        <v>0</v>
      </c>
    </row>
    <row r="60" spans="1:9" ht="16" thickBot="1" x14ac:dyDescent="0.25"/>
    <row r="61" spans="1:9" ht="16" thickBot="1" x14ac:dyDescent="0.25">
      <c r="A61" s="16"/>
      <c r="B61" s="17"/>
      <c r="C61" s="17"/>
      <c r="D61" s="156" t="s">
        <v>88</v>
      </c>
      <c r="E61" s="157"/>
      <c r="F61" s="157"/>
      <c r="G61" s="158"/>
      <c r="H61" s="17"/>
      <c r="I61" s="18"/>
    </row>
    <row r="62" spans="1:9" x14ac:dyDescent="0.2">
      <c r="A62" s="19"/>
      <c r="B62" s="39" t="s">
        <v>112</v>
      </c>
      <c r="C62" s="39" t="s">
        <v>113</v>
      </c>
      <c r="D62" s="39" t="s">
        <v>19</v>
      </c>
      <c r="E62" s="39" t="s">
        <v>20</v>
      </c>
      <c r="F62" s="39" t="s">
        <v>21</v>
      </c>
      <c r="G62" s="39" t="s">
        <v>22</v>
      </c>
      <c r="H62" s="39" t="s">
        <v>23</v>
      </c>
      <c r="I62" s="21" t="s">
        <v>33</v>
      </c>
    </row>
    <row r="63" spans="1:9" x14ac:dyDescent="0.2">
      <c r="A63" s="19"/>
      <c r="B63" s="39"/>
      <c r="C63" s="39"/>
      <c r="D63" s="39" t="s">
        <v>57</v>
      </c>
      <c r="E63" s="39">
        <v>1</v>
      </c>
      <c r="F63" s="57">
        <v>0</v>
      </c>
      <c r="G63" s="57">
        <f>F63*E63</f>
        <v>0</v>
      </c>
      <c r="H63" s="29"/>
      <c r="I63" s="65">
        <f>G63-H63</f>
        <v>0</v>
      </c>
    </row>
    <row r="64" spans="1:9" x14ac:dyDescent="0.2">
      <c r="A64" s="19"/>
      <c r="B64" s="39"/>
      <c r="C64" s="39"/>
      <c r="D64" s="39" t="s">
        <v>58</v>
      </c>
      <c r="E64" s="39">
        <v>1</v>
      </c>
      <c r="F64" s="57">
        <v>0</v>
      </c>
      <c r="G64" s="57">
        <f t="shared" ref="G64:G65" si="3">F64*E64</f>
        <v>0</v>
      </c>
      <c r="H64" s="29"/>
      <c r="I64" s="65">
        <f>G64-H64</f>
        <v>0</v>
      </c>
    </row>
    <row r="65" spans="1:9" x14ac:dyDescent="0.2">
      <c r="A65" s="19"/>
      <c r="B65" s="39"/>
      <c r="C65" s="39"/>
      <c r="D65" s="39" t="s">
        <v>59</v>
      </c>
      <c r="E65" s="39">
        <v>1</v>
      </c>
      <c r="F65" s="57">
        <v>0</v>
      </c>
      <c r="G65" s="57">
        <f t="shared" si="3"/>
        <v>0</v>
      </c>
      <c r="H65" s="29"/>
      <c r="I65" s="65">
        <f>G65-H65</f>
        <v>0</v>
      </c>
    </row>
    <row r="66" spans="1:9" ht="16" thickBot="1" x14ac:dyDescent="0.25">
      <c r="A66" s="25" t="s">
        <v>72</v>
      </c>
      <c r="B66" s="12"/>
      <c r="C66" s="12"/>
      <c r="D66" s="12"/>
      <c r="E66" s="12"/>
      <c r="F66" s="12"/>
      <c r="G66" s="44">
        <f>SUM(G63:G65)</f>
        <v>0</v>
      </c>
      <c r="H66" s="33"/>
      <c r="I66" s="66">
        <f>G66-H66</f>
        <v>0</v>
      </c>
    </row>
    <row r="67" spans="1:9" s="38" customFormat="1" ht="16" thickBot="1" x14ac:dyDescent="0.25">
      <c r="A67" s="39"/>
      <c r="B67" s="39"/>
      <c r="C67" s="39"/>
      <c r="D67" s="39"/>
      <c r="E67" s="39"/>
      <c r="F67" s="39"/>
      <c r="G67" s="39"/>
      <c r="H67" s="39"/>
      <c r="I67" s="39"/>
    </row>
    <row r="68" spans="1:9" ht="16" thickBot="1" x14ac:dyDescent="0.25">
      <c r="A68" s="16"/>
      <c r="B68" s="17"/>
      <c r="C68" s="17"/>
      <c r="D68" s="156" t="s">
        <v>60</v>
      </c>
      <c r="E68" s="157"/>
      <c r="F68" s="157"/>
      <c r="G68" s="158"/>
      <c r="H68" s="17"/>
      <c r="I68" s="18"/>
    </row>
    <row r="69" spans="1:9" x14ac:dyDescent="0.2">
      <c r="A69" s="19"/>
      <c r="B69" s="39" t="s">
        <v>112</v>
      </c>
      <c r="C69" s="39" t="s">
        <v>113</v>
      </c>
      <c r="D69" s="39" t="s">
        <v>19</v>
      </c>
      <c r="E69" s="39" t="s">
        <v>20</v>
      </c>
      <c r="F69" s="39" t="s">
        <v>21</v>
      </c>
      <c r="G69" s="39" t="s">
        <v>22</v>
      </c>
      <c r="H69" s="39" t="s">
        <v>23</v>
      </c>
      <c r="I69" s="21" t="s">
        <v>33</v>
      </c>
    </row>
    <row r="70" spans="1:9" x14ac:dyDescent="0.2">
      <c r="A70" s="19"/>
      <c r="B70" s="39"/>
      <c r="C70" s="39"/>
      <c r="D70" s="39"/>
      <c r="E70" s="39">
        <v>1</v>
      </c>
      <c r="F70" s="57">
        <v>0</v>
      </c>
      <c r="G70" s="57">
        <f>F70*E70</f>
        <v>0</v>
      </c>
      <c r="H70" s="22"/>
      <c r="I70" s="65">
        <f>G70-H70</f>
        <v>0</v>
      </c>
    </row>
    <row r="71" spans="1:9" x14ac:dyDescent="0.2">
      <c r="A71" s="19"/>
      <c r="B71" s="39"/>
      <c r="C71" s="39"/>
      <c r="D71" s="39"/>
      <c r="E71" s="39">
        <v>1</v>
      </c>
      <c r="F71" s="57">
        <v>0</v>
      </c>
      <c r="G71" s="57">
        <f t="shared" ref="G71" si="4">F71*E71</f>
        <v>0</v>
      </c>
      <c r="H71" s="39"/>
      <c r="I71" s="65">
        <f>G71-H71</f>
        <v>0</v>
      </c>
    </row>
    <row r="72" spans="1:9" x14ac:dyDescent="0.2">
      <c r="A72" s="19"/>
      <c r="B72" s="39"/>
      <c r="C72" s="39"/>
      <c r="D72" s="39"/>
      <c r="E72" s="39"/>
      <c r="F72" s="39"/>
      <c r="G72" s="22"/>
      <c r="H72" s="39"/>
      <c r="I72" s="61"/>
    </row>
    <row r="73" spans="1:9" x14ac:dyDescent="0.2">
      <c r="A73" s="19"/>
      <c r="B73" s="39"/>
      <c r="C73" s="39"/>
      <c r="D73" s="39"/>
      <c r="E73" s="39"/>
      <c r="F73" s="39"/>
      <c r="G73" s="39"/>
      <c r="H73" s="39"/>
      <c r="I73" s="61"/>
    </row>
    <row r="74" spans="1:9" ht="16" thickBot="1" x14ac:dyDescent="0.25">
      <c r="A74" s="25" t="s">
        <v>72</v>
      </c>
      <c r="B74" s="12"/>
      <c r="C74" s="12"/>
      <c r="D74" s="12"/>
      <c r="E74" s="12"/>
      <c r="F74" s="12"/>
      <c r="G74" s="44">
        <f>G70+G71</f>
        <v>0</v>
      </c>
      <c r="H74" s="23"/>
      <c r="I74" s="66">
        <f>G74-H74</f>
        <v>0</v>
      </c>
    </row>
    <row r="75" spans="1:9" ht="16" thickBot="1" x14ac:dyDescent="0.25"/>
    <row r="76" spans="1:9" ht="16" thickBot="1" x14ac:dyDescent="0.25">
      <c r="A76" s="16"/>
      <c r="B76" s="17"/>
      <c r="C76" s="17"/>
      <c r="D76" s="156" t="s">
        <v>89</v>
      </c>
      <c r="E76" s="157"/>
      <c r="F76" s="157"/>
      <c r="G76" s="158"/>
      <c r="H76" s="17"/>
      <c r="I76" s="18"/>
    </row>
    <row r="77" spans="1:9" x14ac:dyDescent="0.2">
      <c r="A77" s="19"/>
      <c r="B77" s="39" t="s">
        <v>112</v>
      </c>
      <c r="C77" s="39" t="s">
        <v>113</v>
      </c>
      <c r="D77" s="39" t="s">
        <v>19</v>
      </c>
      <c r="E77" s="39" t="s">
        <v>20</v>
      </c>
      <c r="F77" s="39" t="s">
        <v>21</v>
      </c>
      <c r="G77" s="39" t="s">
        <v>22</v>
      </c>
      <c r="H77" s="39" t="s">
        <v>23</v>
      </c>
      <c r="I77" s="21" t="s">
        <v>33</v>
      </c>
    </row>
    <row r="78" spans="1:9" x14ac:dyDescent="0.2">
      <c r="A78" s="19"/>
      <c r="B78" s="39"/>
      <c r="C78" s="42"/>
      <c r="D78" s="42" t="s">
        <v>139</v>
      </c>
      <c r="E78" s="42">
        <v>1</v>
      </c>
      <c r="F78" s="57">
        <v>0</v>
      </c>
      <c r="G78" s="57">
        <f>F78*E78</f>
        <v>0</v>
      </c>
      <c r="H78" s="49"/>
      <c r="I78" s="65">
        <f t="shared" ref="I78:I83" si="5">G78-H78</f>
        <v>0</v>
      </c>
    </row>
    <row r="79" spans="1:9" x14ac:dyDescent="0.2">
      <c r="A79" s="19"/>
      <c r="B79" s="39"/>
      <c r="C79" s="42"/>
      <c r="D79" s="42" t="s">
        <v>163</v>
      </c>
      <c r="E79" s="42">
        <v>1</v>
      </c>
      <c r="F79" s="57">
        <v>0</v>
      </c>
      <c r="G79" s="57">
        <f>F79*E79</f>
        <v>0</v>
      </c>
      <c r="H79" s="49"/>
      <c r="I79" s="65">
        <f t="shared" si="5"/>
        <v>0</v>
      </c>
    </row>
    <row r="80" spans="1:9" x14ac:dyDescent="0.2">
      <c r="A80" s="19"/>
      <c r="B80" s="39"/>
      <c r="C80" s="42"/>
      <c r="D80" s="42"/>
      <c r="E80" s="39"/>
      <c r="F80" s="42"/>
      <c r="G80" s="49"/>
      <c r="H80" s="49"/>
      <c r="I80" s="65"/>
    </row>
    <row r="81" spans="1:9" x14ac:dyDescent="0.2">
      <c r="A81" s="19"/>
      <c r="B81" s="39"/>
      <c r="C81" s="39"/>
      <c r="D81" s="39"/>
      <c r="E81" s="39"/>
      <c r="F81" s="39"/>
      <c r="G81" s="22"/>
      <c r="H81" s="39"/>
      <c r="I81" s="65"/>
    </row>
    <row r="82" spans="1:9" x14ac:dyDescent="0.2">
      <c r="A82" s="19"/>
      <c r="B82" s="39"/>
      <c r="C82" s="39"/>
      <c r="D82" s="39"/>
      <c r="E82" s="39"/>
      <c r="F82" s="39"/>
      <c r="G82" s="22"/>
      <c r="H82" s="22"/>
      <c r="I82" s="65"/>
    </row>
    <row r="83" spans="1:9" ht="16" thickBot="1" x14ac:dyDescent="0.25">
      <c r="A83" s="25" t="s">
        <v>72</v>
      </c>
      <c r="B83" s="12"/>
      <c r="C83" s="12"/>
      <c r="D83" s="12"/>
      <c r="E83" s="12"/>
      <c r="F83" s="12"/>
      <c r="G83" s="44">
        <f>SUM(G78:G80)</f>
        <v>0</v>
      </c>
      <c r="H83" s="23"/>
      <c r="I83" s="66">
        <f t="shared" si="5"/>
        <v>0</v>
      </c>
    </row>
    <row r="84" spans="1:9" ht="16" thickBot="1" x14ac:dyDescent="0.25"/>
    <row r="85" spans="1:9" ht="16" thickBot="1" x14ac:dyDescent="0.25">
      <c r="A85" s="16"/>
      <c r="B85" s="17"/>
      <c r="C85" s="17"/>
      <c r="D85" s="156" t="s">
        <v>83</v>
      </c>
      <c r="E85" s="157"/>
      <c r="F85" s="157"/>
      <c r="G85" s="158"/>
      <c r="H85" s="17"/>
      <c r="I85" s="18"/>
    </row>
    <row r="86" spans="1:9" x14ac:dyDescent="0.2">
      <c r="A86" s="50"/>
      <c r="B86" s="39" t="s">
        <v>112</v>
      </c>
      <c r="C86" s="39" t="s">
        <v>113</v>
      </c>
      <c r="D86" s="48" t="s">
        <v>19</v>
      </c>
      <c r="E86" s="48" t="s">
        <v>20</v>
      </c>
      <c r="F86" s="48" t="s">
        <v>21</v>
      </c>
      <c r="G86" s="48" t="s">
        <v>22</v>
      </c>
      <c r="H86" s="48" t="s">
        <v>23</v>
      </c>
      <c r="I86" s="51" t="s">
        <v>33</v>
      </c>
    </row>
    <row r="87" spans="1:9" x14ac:dyDescent="0.2">
      <c r="A87" s="19"/>
      <c r="B87" s="39"/>
      <c r="C87" s="39"/>
      <c r="D87" s="39" t="s">
        <v>140</v>
      </c>
      <c r="E87" s="39">
        <v>1</v>
      </c>
      <c r="F87" s="40">
        <v>0</v>
      </c>
      <c r="G87" s="57">
        <f t="shared" ref="G87:G93" si="6">F87*E87</f>
        <v>0</v>
      </c>
      <c r="H87" s="39"/>
      <c r="I87" s="65">
        <f>G87-H87</f>
        <v>0</v>
      </c>
    </row>
    <row r="88" spans="1:9" x14ac:dyDescent="0.2">
      <c r="A88" s="19"/>
      <c r="B88" s="39"/>
      <c r="C88" s="39"/>
      <c r="D88" s="39" t="s">
        <v>37</v>
      </c>
      <c r="E88" s="39">
        <v>1</v>
      </c>
      <c r="F88" s="40">
        <v>0</v>
      </c>
      <c r="G88" s="57">
        <f t="shared" si="6"/>
        <v>0</v>
      </c>
      <c r="H88" s="22"/>
      <c r="I88" s="65">
        <f t="shared" ref="I88:I96" si="7">G88-H88</f>
        <v>0</v>
      </c>
    </row>
    <row r="89" spans="1:9" x14ac:dyDescent="0.2">
      <c r="A89" s="19"/>
      <c r="B89" s="39"/>
      <c r="C89" s="39"/>
      <c r="D89" s="41" t="s">
        <v>38</v>
      </c>
      <c r="E89" s="39">
        <v>1</v>
      </c>
      <c r="F89" s="40">
        <v>0</v>
      </c>
      <c r="G89" s="57">
        <f t="shared" si="6"/>
        <v>0</v>
      </c>
      <c r="H89" s="22"/>
      <c r="I89" s="65">
        <f t="shared" si="7"/>
        <v>0</v>
      </c>
    </row>
    <row r="90" spans="1:9" x14ac:dyDescent="0.2">
      <c r="A90" s="19"/>
      <c r="B90" s="39"/>
      <c r="C90" s="39"/>
      <c r="D90" s="41" t="s">
        <v>141</v>
      </c>
      <c r="E90" s="41">
        <v>1</v>
      </c>
      <c r="F90" s="40">
        <v>0</v>
      </c>
      <c r="G90" s="57">
        <f t="shared" si="6"/>
        <v>0</v>
      </c>
      <c r="H90" s="22"/>
      <c r="I90" s="65">
        <f t="shared" si="7"/>
        <v>0</v>
      </c>
    </row>
    <row r="91" spans="1:9" x14ac:dyDescent="0.2">
      <c r="A91" s="19"/>
      <c r="B91" s="39"/>
      <c r="C91" s="39"/>
      <c r="D91" s="41" t="s">
        <v>39</v>
      </c>
      <c r="E91" s="41">
        <v>1</v>
      </c>
      <c r="F91" s="40">
        <v>0</v>
      </c>
      <c r="G91" s="57">
        <f t="shared" si="6"/>
        <v>0</v>
      </c>
      <c r="H91" s="22"/>
      <c r="I91" s="65">
        <f t="shared" si="7"/>
        <v>0</v>
      </c>
    </row>
    <row r="92" spans="1:9" x14ac:dyDescent="0.2">
      <c r="A92" s="19"/>
      <c r="B92" s="39"/>
      <c r="C92" s="39"/>
      <c r="D92" s="41" t="s">
        <v>40</v>
      </c>
      <c r="E92" s="41">
        <v>1</v>
      </c>
      <c r="F92" s="40">
        <v>0</v>
      </c>
      <c r="G92" s="57">
        <f t="shared" si="6"/>
        <v>0</v>
      </c>
      <c r="H92" s="22"/>
      <c r="I92" s="65">
        <f t="shared" si="7"/>
        <v>0</v>
      </c>
    </row>
    <row r="93" spans="1:9" x14ac:dyDescent="0.2">
      <c r="A93" s="19"/>
      <c r="B93" s="39"/>
      <c r="C93" s="39"/>
      <c r="D93" s="41" t="s">
        <v>50</v>
      </c>
      <c r="E93" s="39">
        <v>1</v>
      </c>
      <c r="F93" s="40">
        <v>0</v>
      </c>
      <c r="G93" s="57">
        <f t="shared" si="6"/>
        <v>0</v>
      </c>
      <c r="H93" s="22"/>
      <c r="I93" s="65">
        <f t="shared" si="7"/>
        <v>0</v>
      </c>
    </row>
    <row r="94" spans="1:9" x14ac:dyDescent="0.2">
      <c r="A94" s="19"/>
      <c r="B94" s="39"/>
      <c r="C94" s="39"/>
      <c r="D94" s="41"/>
      <c r="E94" s="39"/>
      <c r="F94" s="40"/>
      <c r="G94" s="40"/>
      <c r="H94" s="39"/>
      <c r="I94" s="65"/>
    </row>
    <row r="95" spans="1:9" x14ac:dyDescent="0.2">
      <c r="A95" s="19"/>
      <c r="B95" s="39"/>
      <c r="C95" s="39"/>
      <c r="D95" s="39"/>
      <c r="E95" s="39"/>
      <c r="F95" s="39"/>
      <c r="G95" s="39"/>
      <c r="H95" s="39"/>
      <c r="I95" s="65"/>
    </row>
    <row r="96" spans="1:9" ht="16" thickBot="1" x14ac:dyDescent="0.25">
      <c r="A96" s="25" t="s">
        <v>72</v>
      </c>
      <c r="B96" s="12"/>
      <c r="C96" s="12"/>
      <c r="D96" s="43" t="s">
        <v>51</v>
      </c>
      <c r="E96" s="12"/>
      <c r="F96" s="12"/>
      <c r="G96" s="44">
        <f>SUM(G87:G94)</f>
        <v>0</v>
      </c>
      <c r="H96" s="23"/>
      <c r="I96" s="66">
        <f t="shared" si="7"/>
        <v>0</v>
      </c>
    </row>
    <row r="97" spans="1:9" x14ac:dyDescent="0.2">
      <c r="G97" s="15"/>
      <c r="H97" s="15"/>
      <c r="I97" s="15"/>
    </row>
    <row r="98" spans="1:9" ht="16" thickBot="1" x14ac:dyDescent="0.25"/>
    <row r="99" spans="1:9" ht="16" thickBot="1" x14ac:dyDescent="0.25">
      <c r="A99" s="16"/>
      <c r="B99" s="17"/>
      <c r="C99" s="17"/>
      <c r="D99" s="156" t="s">
        <v>16</v>
      </c>
      <c r="E99" s="157"/>
      <c r="F99" s="157"/>
      <c r="G99" s="158"/>
      <c r="H99" s="17"/>
      <c r="I99" s="18"/>
    </row>
    <row r="100" spans="1:9" x14ac:dyDescent="0.2">
      <c r="A100" s="19"/>
      <c r="B100" s="39" t="s">
        <v>112</v>
      </c>
      <c r="C100" s="39" t="s">
        <v>113</v>
      </c>
      <c r="D100" s="39" t="s">
        <v>19</v>
      </c>
      <c r="E100" s="39" t="s">
        <v>20</v>
      </c>
      <c r="F100" s="39" t="s">
        <v>21</v>
      </c>
      <c r="G100" s="39" t="s">
        <v>22</v>
      </c>
      <c r="H100" s="39" t="s">
        <v>23</v>
      </c>
      <c r="I100" s="21" t="s">
        <v>33</v>
      </c>
    </row>
    <row r="101" spans="1:9" x14ac:dyDescent="0.2">
      <c r="A101" s="19"/>
      <c r="B101" s="39"/>
      <c r="C101" s="39"/>
      <c r="D101" s="39"/>
      <c r="E101" s="39">
        <v>1</v>
      </c>
      <c r="F101" s="40">
        <v>0</v>
      </c>
      <c r="G101" s="57">
        <f>F101*E101</f>
        <v>0</v>
      </c>
      <c r="H101" s="39"/>
      <c r="I101" s="65">
        <f>G101-H101</f>
        <v>0</v>
      </c>
    </row>
    <row r="102" spans="1:9" ht="16" thickBot="1" x14ac:dyDescent="0.25">
      <c r="A102" s="25" t="s">
        <v>72</v>
      </c>
      <c r="B102" s="12"/>
      <c r="C102" s="12"/>
      <c r="D102" s="12"/>
      <c r="E102" s="12"/>
      <c r="F102" s="12"/>
      <c r="G102" s="44">
        <f>SUM(G101:G101)</f>
        <v>0</v>
      </c>
      <c r="H102" s="12"/>
      <c r="I102" s="66">
        <f>G102-H102</f>
        <v>0</v>
      </c>
    </row>
    <row r="103" spans="1:9" ht="16" thickBot="1" x14ac:dyDescent="0.25"/>
    <row r="104" spans="1:9" ht="16" thickBot="1" x14ac:dyDescent="0.25">
      <c r="A104" s="16"/>
      <c r="B104" s="17"/>
      <c r="C104" s="17"/>
      <c r="D104" s="156" t="s">
        <v>41</v>
      </c>
      <c r="E104" s="157"/>
      <c r="F104" s="157"/>
      <c r="G104" s="158"/>
      <c r="H104" s="17"/>
      <c r="I104" s="18"/>
    </row>
    <row r="105" spans="1:9" x14ac:dyDescent="0.2">
      <c r="A105" s="19"/>
      <c r="B105" s="39" t="s">
        <v>112</v>
      </c>
      <c r="C105" s="39" t="s">
        <v>113</v>
      </c>
      <c r="D105" s="39" t="s">
        <v>19</v>
      </c>
      <c r="E105" s="39" t="s">
        <v>20</v>
      </c>
      <c r="F105" s="39" t="s">
        <v>21</v>
      </c>
      <c r="G105" s="39" t="s">
        <v>22</v>
      </c>
      <c r="H105" s="39" t="s">
        <v>23</v>
      </c>
      <c r="I105" s="21" t="s">
        <v>33</v>
      </c>
    </row>
    <row r="106" spans="1:9" x14ac:dyDescent="0.2">
      <c r="A106" s="19"/>
      <c r="B106" s="39"/>
      <c r="C106" s="39"/>
      <c r="D106" s="39"/>
      <c r="E106" s="39">
        <v>1</v>
      </c>
      <c r="F106" s="40">
        <v>0</v>
      </c>
      <c r="G106" s="57">
        <f>F106*E106</f>
        <v>0</v>
      </c>
      <c r="H106" s="39"/>
      <c r="I106" s="65">
        <f>G106-H106</f>
        <v>0</v>
      </c>
    </row>
    <row r="107" spans="1:9" ht="16" thickBot="1" x14ac:dyDescent="0.25">
      <c r="A107" s="25" t="s">
        <v>72</v>
      </c>
      <c r="B107" s="12"/>
      <c r="C107" s="12"/>
      <c r="D107" s="12"/>
      <c r="E107" s="12"/>
      <c r="F107" s="12"/>
      <c r="G107" s="44">
        <f>SUM(G106:G106)</f>
        <v>0</v>
      </c>
      <c r="H107" s="12"/>
      <c r="I107" s="66">
        <f>G107-H107</f>
        <v>0</v>
      </c>
    </row>
    <row r="108" spans="1:9" ht="16" thickBot="1" x14ac:dyDescent="0.25"/>
    <row r="109" spans="1:9" ht="16" thickBot="1" x14ac:dyDescent="0.25">
      <c r="A109" s="16"/>
      <c r="B109" s="17"/>
      <c r="C109" s="17"/>
      <c r="D109" s="156" t="s">
        <v>17</v>
      </c>
      <c r="E109" s="157"/>
      <c r="F109" s="157"/>
      <c r="G109" s="158"/>
      <c r="H109" s="17"/>
      <c r="I109" s="18"/>
    </row>
    <row r="110" spans="1:9" x14ac:dyDescent="0.2">
      <c r="A110" s="19"/>
      <c r="B110" s="39" t="s">
        <v>112</v>
      </c>
      <c r="C110" s="39" t="s">
        <v>113</v>
      </c>
      <c r="D110" s="39" t="s">
        <v>19</v>
      </c>
      <c r="E110" s="39" t="s">
        <v>20</v>
      </c>
      <c r="F110" s="39" t="s">
        <v>21</v>
      </c>
      <c r="G110" s="39" t="s">
        <v>22</v>
      </c>
      <c r="H110" s="39" t="s">
        <v>23</v>
      </c>
      <c r="I110" s="21" t="s">
        <v>33</v>
      </c>
    </row>
    <row r="111" spans="1:9" x14ac:dyDescent="0.2">
      <c r="A111" s="19"/>
      <c r="B111" s="39"/>
      <c r="C111" s="39"/>
      <c r="D111" s="39"/>
      <c r="E111" s="39">
        <v>1</v>
      </c>
      <c r="F111" s="40">
        <v>0</v>
      </c>
      <c r="G111" s="57">
        <f>F111*E111</f>
        <v>0</v>
      </c>
      <c r="H111" s="39"/>
      <c r="I111" s="65">
        <f>G111-H111</f>
        <v>0</v>
      </c>
    </row>
    <row r="112" spans="1:9" ht="16" thickBot="1" x14ac:dyDescent="0.25">
      <c r="A112" s="25" t="s">
        <v>72</v>
      </c>
      <c r="B112" s="12"/>
      <c r="C112" s="12"/>
      <c r="D112" s="12"/>
      <c r="E112" s="12"/>
      <c r="F112" s="12"/>
      <c r="G112" s="44">
        <f>G111</f>
        <v>0</v>
      </c>
      <c r="H112" s="12"/>
      <c r="I112" s="66">
        <f>G112-H112</f>
        <v>0</v>
      </c>
    </row>
    <row r="113" spans="1:9" ht="16" thickBot="1" x14ac:dyDescent="0.25"/>
    <row r="114" spans="1:9" ht="16" thickBot="1" x14ac:dyDescent="0.25">
      <c r="A114" s="16"/>
      <c r="B114" s="17"/>
      <c r="C114" s="46"/>
      <c r="D114" s="156" t="s">
        <v>42</v>
      </c>
      <c r="E114" s="157"/>
      <c r="F114" s="157"/>
      <c r="G114" s="158"/>
      <c r="H114" s="17"/>
      <c r="I114" s="18"/>
    </row>
    <row r="115" spans="1:9" ht="16" thickBot="1" x14ac:dyDescent="0.25">
      <c r="A115" s="19"/>
      <c r="B115" s="39"/>
      <c r="C115" s="39"/>
      <c r="D115" s="153" t="s">
        <v>52</v>
      </c>
      <c r="E115" s="154"/>
      <c r="F115" s="154"/>
      <c r="G115" s="155"/>
      <c r="H115" s="39"/>
      <c r="I115" s="21"/>
    </row>
    <row r="116" spans="1:9" x14ac:dyDescent="0.2">
      <c r="A116" s="19"/>
      <c r="B116" s="39" t="s">
        <v>112</v>
      </c>
      <c r="C116" s="39" t="s">
        <v>113</v>
      </c>
      <c r="D116" s="39" t="s">
        <v>19</v>
      </c>
      <c r="E116" s="39" t="s">
        <v>20</v>
      </c>
      <c r="F116" s="39" t="s">
        <v>22</v>
      </c>
      <c r="G116" s="39"/>
      <c r="H116" s="39" t="s">
        <v>23</v>
      </c>
      <c r="I116" s="21" t="s">
        <v>33</v>
      </c>
    </row>
    <row r="117" spans="1:9" x14ac:dyDescent="0.2">
      <c r="A117" s="19"/>
      <c r="B117" s="39"/>
      <c r="C117" s="39"/>
      <c r="D117" s="39"/>
      <c r="E117" s="39">
        <v>1</v>
      </c>
      <c r="F117" s="40">
        <v>0</v>
      </c>
      <c r="G117" s="57">
        <f t="shared" ref="G117:G130" si="8">F117*E117</f>
        <v>0</v>
      </c>
      <c r="H117" s="39"/>
      <c r="I117" s="65">
        <f>F117-H117</f>
        <v>0</v>
      </c>
    </row>
    <row r="118" spans="1:9" x14ac:dyDescent="0.2">
      <c r="A118" s="19"/>
      <c r="B118" s="39"/>
      <c r="C118" s="39"/>
      <c r="D118" s="39"/>
      <c r="E118" s="39">
        <v>1</v>
      </c>
      <c r="F118" s="40">
        <v>0</v>
      </c>
      <c r="G118" s="57">
        <f t="shared" si="8"/>
        <v>0</v>
      </c>
      <c r="H118" s="39"/>
      <c r="I118" s="65">
        <f t="shared" ref="I118:I151" si="9">F118-H118</f>
        <v>0</v>
      </c>
    </row>
    <row r="119" spans="1:9" x14ac:dyDescent="0.2">
      <c r="A119" s="19"/>
      <c r="B119" s="39"/>
      <c r="C119" s="39"/>
      <c r="D119" s="39"/>
      <c r="E119" s="39">
        <v>1</v>
      </c>
      <c r="F119" s="40">
        <v>0</v>
      </c>
      <c r="G119" s="57">
        <f t="shared" si="8"/>
        <v>0</v>
      </c>
      <c r="H119" s="39"/>
      <c r="I119" s="65">
        <f t="shared" si="9"/>
        <v>0</v>
      </c>
    </row>
    <row r="120" spans="1:9" x14ac:dyDescent="0.2">
      <c r="A120" s="19"/>
      <c r="B120" s="39"/>
      <c r="C120" s="39"/>
      <c r="D120" s="39"/>
      <c r="E120" s="39">
        <v>1</v>
      </c>
      <c r="F120" s="40">
        <v>0</v>
      </c>
      <c r="G120" s="57">
        <f t="shared" si="8"/>
        <v>0</v>
      </c>
      <c r="H120" s="39"/>
      <c r="I120" s="65">
        <f t="shared" si="9"/>
        <v>0</v>
      </c>
    </row>
    <row r="121" spans="1:9" x14ac:dyDescent="0.2">
      <c r="A121" s="19"/>
      <c r="B121" s="39"/>
      <c r="C121" s="39"/>
      <c r="D121" s="39"/>
      <c r="E121" s="39">
        <v>1</v>
      </c>
      <c r="F121" s="40">
        <v>0</v>
      </c>
      <c r="G121" s="57">
        <f t="shared" si="8"/>
        <v>0</v>
      </c>
      <c r="H121" s="39"/>
      <c r="I121" s="65">
        <f t="shared" si="9"/>
        <v>0</v>
      </c>
    </row>
    <row r="122" spans="1:9" x14ac:dyDescent="0.2">
      <c r="A122" s="19"/>
      <c r="B122" s="39"/>
      <c r="C122" s="39"/>
      <c r="D122" s="39"/>
      <c r="E122" s="39">
        <v>1</v>
      </c>
      <c r="F122" s="40">
        <v>0</v>
      </c>
      <c r="G122" s="57">
        <f t="shared" si="8"/>
        <v>0</v>
      </c>
      <c r="H122" s="39"/>
      <c r="I122" s="65">
        <f t="shared" si="9"/>
        <v>0</v>
      </c>
    </row>
    <row r="123" spans="1:9" x14ac:dyDescent="0.2">
      <c r="A123" s="19"/>
      <c r="B123" s="39"/>
      <c r="C123" s="39"/>
      <c r="D123" s="39"/>
      <c r="E123" s="39">
        <v>1</v>
      </c>
      <c r="F123" s="40">
        <v>0</v>
      </c>
      <c r="G123" s="57">
        <f t="shared" si="8"/>
        <v>0</v>
      </c>
      <c r="H123" s="22"/>
      <c r="I123" s="65">
        <f t="shared" si="9"/>
        <v>0</v>
      </c>
    </row>
    <row r="124" spans="1:9" x14ac:dyDescent="0.2">
      <c r="A124" s="19"/>
      <c r="B124" s="39"/>
      <c r="C124" s="39"/>
      <c r="D124" s="39"/>
      <c r="E124" s="39">
        <v>1</v>
      </c>
      <c r="F124" s="40">
        <v>0</v>
      </c>
      <c r="G124" s="57">
        <f t="shared" si="8"/>
        <v>0</v>
      </c>
      <c r="H124" s="39"/>
      <c r="I124" s="65">
        <f t="shared" si="9"/>
        <v>0</v>
      </c>
    </row>
    <row r="125" spans="1:9" x14ac:dyDescent="0.2">
      <c r="A125" s="19"/>
      <c r="B125" s="39"/>
      <c r="C125" s="39"/>
      <c r="D125" s="39"/>
      <c r="E125" s="39">
        <v>1</v>
      </c>
      <c r="F125" s="40">
        <v>0</v>
      </c>
      <c r="G125" s="57">
        <f t="shared" si="8"/>
        <v>0</v>
      </c>
      <c r="H125" s="39"/>
      <c r="I125" s="65">
        <f t="shared" si="9"/>
        <v>0</v>
      </c>
    </row>
    <row r="126" spans="1:9" x14ac:dyDescent="0.2">
      <c r="A126" s="19"/>
      <c r="B126" s="39"/>
      <c r="C126" s="39"/>
      <c r="D126" s="39"/>
      <c r="E126" s="39">
        <v>1</v>
      </c>
      <c r="F126" s="40">
        <v>0</v>
      </c>
      <c r="G126" s="57">
        <f t="shared" si="8"/>
        <v>0</v>
      </c>
      <c r="H126" s="39"/>
      <c r="I126" s="65">
        <f t="shared" si="9"/>
        <v>0</v>
      </c>
    </row>
    <row r="127" spans="1:9" x14ac:dyDescent="0.2">
      <c r="A127" s="19"/>
      <c r="B127" s="39"/>
      <c r="C127" s="39"/>
      <c r="D127" s="39"/>
      <c r="E127" s="39">
        <v>1</v>
      </c>
      <c r="F127" s="40">
        <v>0</v>
      </c>
      <c r="G127" s="57">
        <f t="shared" si="8"/>
        <v>0</v>
      </c>
      <c r="H127" s="22"/>
      <c r="I127" s="65">
        <f t="shared" si="9"/>
        <v>0</v>
      </c>
    </row>
    <row r="128" spans="1:9" x14ac:dyDescent="0.2">
      <c r="A128" s="19"/>
      <c r="B128" s="39"/>
      <c r="C128" s="39"/>
      <c r="D128" s="39"/>
      <c r="E128" s="39">
        <v>1</v>
      </c>
      <c r="F128" s="40">
        <v>0</v>
      </c>
      <c r="G128" s="57">
        <f t="shared" si="8"/>
        <v>0</v>
      </c>
      <c r="H128" s="22"/>
      <c r="I128" s="65">
        <f t="shared" si="9"/>
        <v>0</v>
      </c>
    </row>
    <row r="129" spans="1:9" x14ac:dyDescent="0.2">
      <c r="A129" s="19"/>
      <c r="B129" s="39"/>
      <c r="C129" s="39"/>
      <c r="D129" s="39"/>
      <c r="E129" s="39">
        <v>1</v>
      </c>
      <c r="F129" s="40">
        <v>0</v>
      </c>
      <c r="G129" s="57">
        <f t="shared" si="8"/>
        <v>0</v>
      </c>
      <c r="H129" s="39"/>
      <c r="I129" s="65">
        <f t="shared" si="9"/>
        <v>0</v>
      </c>
    </row>
    <row r="130" spans="1:9" x14ac:dyDescent="0.2">
      <c r="A130" s="19"/>
      <c r="B130" s="39"/>
      <c r="C130" s="39"/>
      <c r="D130" s="39"/>
      <c r="E130" s="39">
        <v>1</v>
      </c>
      <c r="F130" s="40">
        <v>0</v>
      </c>
      <c r="G130" s="57">
        <f t="shared" si="8"/>
        <v>0</v>
      </c>
      <c r="H130" s="39"/>
      <c r="I130" s="65">
        <f t="shared" si="9"/>
        <v>0</v>
      </c>
    </row>
    <row r="131" spans="1:9" ht="16" thickBot="1" x14ac:dyDescent="0.25">
      <c r="A131" s="25" t="s">
        <v>72</v>
      </c>
      <c r="B131" s="39"/>
      <c r="C131" s="39"/>
      <c r="D131" s="39"/>
      <c r="E131" s="39"/>
      <c r="F131" s="47">
        <f>SUM(F117:F130)</f>
        <v>0</v>
      </c>
      <c r="G131" s="44"/>
      <c r="H131" s="39"/>
      <c r="I131" s="65">
        <f t="shared" si="9"/>
        <v>0</v>
      </c>
    </row>
    <row r="132" spans="1:9" ht="16" thickBot="1" x14ac:dyDescent="0.25">
      <c r="A132" s="19"/>
      <c r="B132" s="39"/>
      <c r="C132" s="39"/>
      <c r="D132" s="39"/>
      <c r="E132" s="39"/>
      <c r="F132" s="39"/>
      <c r="G132" s="39"/>
      <c r="H132" s="39"/>
      <c r="I132" s="65"/>
    </row>
    <row r="133" spans="1:9" ht="16" thickBot="1" x14ac:dyDescent="0.25">
      <c r="A133" s="19"/>
      <c r="B133" s="39"/>
      <c r="C133" s="39"/>
      <c r="D133" s="159" t="s">
        <v>43</v>
      </c>
      <c r="E133" s="160"/>
      <c r="F133" s="160"/>
      <c r="G133" s="161"/>
      <c r="H133" s="39"/>
      <c r="I133" s="65"/>
    </row>
    <row r="134" spans="1:9" x14ac:dyDescent="0.2">
      <c r="A134" s="19"/>
      <c r="B134" s="39"/>
      <c r="C134" s="39"/>
      <c r="D134" s="39"/>
      <c r="E134" s="39">
        <v>1</v>
      </c>
      <c r="F134" s="40">
        <v>0</v>
      </c>
      <c r="G134" s="57">
        <f>F134*E134</f>
        <v>0</v>
      </c>
      <c r="H134" s="39"/>
      <c r="I134" s="65">
        <f t="shared" si="9"/>
        <v>0</v>
      </c>
    </row>
    <row r="135" spans="1:9" ht="16" thickBot="1" x14ac:dyDescent="0.25">
      <c r="A135" s="25" t="s">
        <v>72</v>
      </c>
      <c r="B135" s="39"/>
      <c r="C135" s="39"/>
      <c r="D135" s="39"/>
      <c r="E135" s="39"/>
      <c r="F135" s="47">
        <f>F134</f>
        <v>0</v>
      </c>
      <c r="G135" s="44"/>
      <c r="H135" s="39"/>
      <c r="I135" s="65">
        <f t="shared" si="9"/>
        <v>0</v>
      </c>
    </row>
    <row r="136" spans="1:9" ht="16" thickBot="1" x14ac:dyDescent="0.25">
      <c r="A136" s="19"/>
      <c r="B136" s="39"/>
      <c r="C136" s="39"/>
      <c r="D136" s="45"/>
      <c r="E136" s="45"/>
      <c r="F136" s="45"/>
      <c r="G136" s="45"/>
      <c r="H136" s="39"/>
      <c r="I136" s="65">
        <f t="shared" si="9"/>
        <v>0</v>
      </c>
    </row>
    <row r="137" spans="1:9" ht="16" thickBot="1" x14ac:dyDescent="0.25">
      <c r="A137" s="19"/>
      <c r="B137" s="39"/>
      <c r="C137" s="39"/>
      <c r="D137" s="159" t="s">
        <v>53</v>
      </c>
      <c r="E137" s="160"/>
      <c r="F137" s="160"/>
      <c r="G137" s="161"/>
      <c r="H137" s="39"/>
      <c r="I137" s="65"/>
    </row>
    <row r="138" spans="1:9" x14ac:dyDescent="0.2">
      <c r="A138" s="19"/>
      <c r="B138" s="39"/>
      <c r="C138" s="39"/>
      <c r="D138" s="48"/>
      <c r="E138" s="39">
        <v>1</v>
      </c>
      <c r="F138" s="40">
        <v>0</v>
      </c>
      <c r="G138" s="57">
        <f>F138*E138</f>
        <v>0</v>
      </c>
      <c r="H138" s="39"/>
      <c r="I138" s="65">
        <f t="shared" si="9"/>
        <v>0</v>
      </c>
    </row>
    <row r="139" spans="1:9" x14ac:dyDescent="0.2">
      <c r="A139" s="19"/>
      <c r="B139" s="39"/>
      <c r="C139" s="39"/>
      <c r="D139" s="48"/>
      <c r="E139" s="39">
        <v>1</v>
      </c>
      <c r="F139" s="40">
        <v>0</v>
      </c>
      <c r="G139" s="57">
        <f>F139*E139</f>
        <v>0</v>
      </c>
      <c r="H139" s="39"/>
      <c r="I139" s="65">
        <f t="shared" si="9"/>
        <v>0</v>
      </c>
    </row>
    <row r="140" spans="1:9" x14ac:dyDescent="0.2">
      <c r="A140" s="19"/>
      <c r="B140" s="39"/>
      <c r="C140" s="39"/>
      <c r="D140" s="48"/>
      <c r="E140" s="39">
        <v>1</v>
      </c>
      <c r="F140" s="40">
        <v>0</v>
      </c>
      <c r="G140" s="57">
        <f>F140*E140</f>
        <v>0</v>
      </c>
      <c r="H140" s="39"/>
      <c r="I140" s="65">
        <f t="shared" si="9"/>
        <v>0</v>
      </c>
    </row>
    <row r="141" spans="1:9" x14ac:dyDescent="0.2">
      <c r="A141" s="19"/>
      <c r="B141" s="39"/>
      <c r="C141" s="39"/>
      <c r="D141" s="48"/>
      <c r="E141" s="39">
        <v>1</v>
      </c>
      <c r="F141" s="40">
        <v>0</v>
      </c>
      <c r="G141" s="57">
        <f>F141*E141</f>
        <v>0</v>
      </c>
      <c r="H141" s="39"/>
      <c r="I141" s="65">
        <f t="shared" si="9"/>
        <v>0</v>
      </c>
    </row>
    <row r="142" spans="1:9" ht="16" thickBot="1" x14ac:dyDescent="0.25">
      <c r="A142" s="25" t="s">
        <v>72</v>
      </c>
      <c r="B142" s="39"/>
      <c r="C142" s="39"/>
      <c r="D142" s="39"/>
      <c r="E142" s="39"/>
      <c r="F142" s="47">
        <f>SUM(F138:F141)</f>
        <v>0</v>
      </c>
      <c r="G142" s="22"/>
      <c r="H142" s="39"/>
      <c r="I142" s="65">
        <f t="shared" si="9"/>
        <v>0</v>
      </c>
    </row>
    <row r="143" spans="1:9" ht="16" thickBot="1" x14ac:dyDescent="0.25">
      <c r="A143" s="19"/>
      <c r="B143" s="39"/>
      <c r="C143" s="39"/>
      <c r="D143" s="39"/>
      <c r="E143" s="39"/>
      <c r="F143" s="22"/>
      <c r="G143" s="44"/>
      <c r="H143" s="39"/>
      <c r="I143" s="65"/>
    </row>
    <row r="144" spans="1:9" ht="16" thickBot="1" x14ac:dyDescent="0.25">
      <c r="A144" s="19"/>
      <c r="B144" s="39"/>
      <c r="C144" s="39"/>
      <c r="D144" s="162" t="s">
        <v>142</v>
      </c>
      <c r="E144" s="163"/>
      <c r="F144" s="163"/>
      <c r="G144" s="164"/>
      <c r="H144" s="22"/>
      <c r="I144" s="65"/>
    </row>
    <row r="145" spans="1:9" x14ac:dyDescent="0.2">
      <c r="A145" s="19"/>
      <c r="B145" s="39"/>
      <c r="C145" s="39"/>
      <c r="D145" s="39"/>
      <c r="E145" s="39">
        <v>1</v>
      </c>
      <c r="F145" s="40">
        <v>0</v>
      </c>
      <c r="G145" s="57">
        <f>F145*E145</f>
        <v>0</v>
      </c>
      <c r="H145" s="39"/>
      <c r="I145" s="65">
        <f t="shared" si="9"/>
        <v>0</v>
      </c>
    </row>
    <row r="146" spans="1:9" x14ac:dyDescent="0.2">
      <c r="A146" s="19"/>
      <c r="B146" s="39"/>
      <c r="C146" s="39"/>
      <c r="D146" s="39"/>
      <c r="E146" s="39">
        <v>1</v>
      </c>
      <c r="F146" s="40">
        <v>0</v>
      </c>
      <c r="G146" s="57">
        <f>F146*E146</f>
        <v>0</v>
      </c>
      <c r="H146" s="39"/>
      <c r="I146" s="65">
        <f t="shared" si="9"/>
        <v>0</v>
      </c>
    </row>
    <row r="147" spans="1:9" ht="16" thickBot="1" x14ac:dyDescent="0.25">
      <c r="A147" s="25" t="s">
        <v>72</v>
      </c>
      <c r="B147" s="39"/>
      <c r="C147" s="39"/>
      <c r="D147" s="39"/>
      <c r="E147" s="39"/>
      <c r="F147" s="29">
        <f>SUM(F145+F146)</f>
        <v>0</v>
      </c>
      <c r="G147" s="39"/>
      <c r="H147" s="39"/>
      <c r="I147" s="65">
        <f t="shared" si="9"/>
        <v>0</v>
      </c>
    </row>
    <row r="148" spans="1:9" ht="16" thickBot="1" x14ac:dyDescent="0.25">
      <c r="A148" s="19"/>
      <c r="B148" s="39"/>
      <c r="C148" s="39"/>
      <c r="D148" s="153" t="s">
        <v>54</v>
      </c>
      <c r="E148" s="154"/>
      <c r="F148" s="154"/>
      <c r="G148" s="155"/>
      <c r="H148" s="39"/>
      <c r="I148" s="65"/>
    </row>
    <row r="149" spans="1:9" x14ac:dyDescent="0.2">
      <c r="A149" s="19"/>
      <c r="B149" s="39"/>
      <c r="C149" s="39"/>
      <c r="D149" s="39"/>
      <c r="E149" s="39">
        <v>1</v>
      </c>
      <c r="F149" s="40">
        <v>0</v>
      </c>
      <c r="G149" s="57">
        <f>F149*E149</f>
        <v>0</v>
      </c>
      <c r="H149" s="39"/>
      <c r="I149" s="65">
        <f t="shared" si="9"/>
        <v>0</v>
      </c>
    </row>
    <row r="150" spans="1:9" x14ac:dyDescent="0.2">
      <c r="A150" s="19"/>
      <c r="B150" s="39"/>
      <c r="C150" s="39"/>
      <c r="D150" s="39"/>
      <c r="E150" s="39">
        <v>1</v>
      </c>
      <c r="F150" s="40">
        <v>0</v>
      </c>
      <c r="G150" s="57">
        <f>F150*E150</f>
        <v>0</v>
      </c>
      <c r="H150" s="39"/>
      <c r="I150" s="65">
        <f t="shared" si="9"/>
        <v>0</v>
      </c>
    </row>
    <row r="151" spans="1:9" x14ac:dyDescent="0.2">
      <c r="A151" s="19"/>
      <c r="B151" s="39"/>
      <c r="C151" s="39"/>
      <c r="D151" s="39"/>
      <c r="E151" s="39">
        <v>1</v>
      </c>
      <c r="F151" s="40">
        <v>0</v>
      </c>
      <c r="G151" s="57">
        <f>F151*E151</f>
        <v>0</v>
      </c>
      <c r="H151" s="39"/>
      <c r="I151" s="65">
        <f t="shared" si="9"/>
        <v>0</v>
      </c>
    </row>
    <row r="152" spans="1:9" x14ac:dyDescent="0.2">
      <c r="A152" s="19"/>
      <c r="B152" s="39"/>
      <c r="C152" s="39"/>
      <c r="D152" s="39"/>
      <c r="E152" s="39"/>
      <c r="F152" s="29">
        <f>SUM(F149:F151)</f>
        <v>0</v>
      </c>
      <c r="G152" s="39"/>
      <c r="H152" s="39"/>
      <c r="I152" s="61"/>
    </row>
    <row r="153" spans="1:9" ht="16" thickBot="1" x14ac:dyDescent="0.25">
      <c r="A153" s="25" t="s">
        <v>74</v>
      </c>
      <c r="B153" s="39"/>
      <c r="C153" s="39"/>
      <c r="D153" s="39"/>
      <c r="E153" s="39"/>
      <c r="F153" s="52">
        <f>(F131+F135+F142+F147+F152)</f>
        <v>0</v>
      </c>
      <c r="G153" s="44"/>
      <c r="H153" s="39"/>
      <c r="I153" s="61"/>
    </row>
    <row r="154" spans="1:9" ht="16" thickBot="1" x14ac:dyDescent="0.25">
      <c r="A154" s="25" t="s">
        <v>55</v>
      </c>
      <c r="B154" s="12"/>
      <c r="C154" s="12"/>
      <c r="D154" s="43"/>
      <c r="E154" s="12"/>
      <c r="F154" s="71">
        <v>1500</v>
      </c>
      <c r="G154" s="12"/>
      <c r="H154" s="12"/>
      <c r="I154" s="63">
        <f>F154-F153</f>
        <v>1500</v>
      </c>
    </row>
    <row r="155" spans="1:9" ht="16" thickBot="1" x14ac:dyDescent="0.25"/>
    <row r="156" spans="1:9" ht="16" thickBot="1" x14ac:dyDescent="0.25">
      <c r="A156" s="16"/>
      <c r="B156" s="17"/>
      <c r="C156" s="17"/>
      <c r="D156" s="156" t="s">
        <v>85</v>
      </c>
      <c r="E156" s="157"/>
      <c r="F156" s="157"/>
      <c r="G156" s="158"/>
      <c r="H156" s="17"/>
      <c r="I156" s="18"/>
    </row>
    <row r="157" spans="1:9" x14ac:dyDescent="0.2">
      <c r="A157" s="19"/>
      <c r="B157" s="39" t="s">
        <v>112</v>
      </c>
      <c r="C157" s="39" t="s">
        <v>113</v>
      </c>
      <c r="D157" s="39" t="s">
        <v>19</v>
      </c>
      <c r="E157" s="39" t="s">
        <v>20</v>
      </c>
      <c r="F157" s="39" t="s">
        <v>21</v>
      </c>
      <c r="G157" s="41" t="s">
        <v>22</v>
      </c>
      <c r="H157" s="39" t="s">
        <v>23</v>
      </c>
      <c r="I157" s="21" t="s">
        <v>33</v>
      </c>
    </row>
    <row r="158" spans="1:9" x14ac:dyDescent="0.2">
      <c r="A158" s="19"/>
      <c r="B158" s="39"/>
      <c r="C158" s="39"/>
      <c r="D158" s="39"/>
      <c r="E158" s="39">
        <v>1</v>
      </c>
      <c r="F158" s="40">
        <v>0</v>
      </c>
      <c r="G158" s="57">
        <f>F158*E158</f>
        <v>0</v>
      </c>
      <c r="H158" s="39"/>
      <c r="I158" s="65">
        <f>G158-H158</f>
        <v>0</v>
      </c>
    </row>
    <row r="159" spans="1:9" x14ac:dyDescent="0.2">
      <c r="A159" s="19"/>
      <c r="B159" s="39"/>
      <c r="C159" s="39"/>
      <c r="D159" s="41"/>
      <c r="E159" s="39">
        <v>1</v>
      </c>
      <c r="F159" s="40">
        <v>0</v>
      </c>
      <c r="G159" s="57">
        <f>F159*E159</f>
        <v>0</v>
      </c>
      <c r="H159" s="39"/>
      <c r="I159" s="65">
        <f>G159-H159</f>
        <v>0</v>
      </c>
    </row>
    <row r="160" spans="1:9" s="38" customFormat="1" x14ac:dyDescent="0.2">
      <c r="A160" s="19"/>
      <c r="B160" s="39"/>
      <c r="C160" s="39"/>
      <c r="D160" s="41"/>
      <c r="E160" s="39">
        <v>1</v>
      </c>
      <c r="F160" s="40">
        <v>0</v>
      </c>
      <c r="G160" s="57">
        <f>F160*E160</f>
        <v>0</v>
      </c>
      <c r="H160" s="39"/>
      <c r="I160" s="65">
        <f>G160-H160</f>
        <v>0</v>
      </c>
    </row>
    <row r="161" spans="1:9" x14ac:dyDescent="0.2">
      <c r="A161" s="19"/>
      <c r="B161" s="39"/>
      <c r="C161" s="39"/>
      <c r="D161" s="41"/>
      <c r="E161" s="39">
        <v>1</v>
      </c>
      <c r="F161" s="40">
        <v>0</v>
      </c>
      <c r="G161" s="57">
        <f>F161*E161</f>
        <v>0</v>
      </c>
      <c r="H161" s="39"/>
      <c r="I161" s="65">
        <f>G161-H161</f>
        <v>0</v>
      </c>
    </row>
    <row r="162" spans="1:9" x14ac:dyDescent="0.2">
      <c r="A162" s="19"/>
      <c r="B162" s="39"/>
      <c r="C162" s="39"/>
      <c r="D162" s="41"/>
      <c r="E162" s="41"/>
      <c r="F162" s="39"/>
      <c r="G162" s="39"/>
      <c r="H162" s="39"/>
      <c r="I162" s="65"/>
    </row>
    <row r="163" spans="1:9" ht="16" thickBot="1" x14ac:dyDescent="0.25">
      <c r="A163" s="25" t="s">
        <v>29</v>
      </c>
      <c r="B163" s="12"/>
      <c r="C163" s="12"/>
      <c r="D163" s="12"/>
      <c r="E163" s="12"/>
      <c r="F163" s="12"/>
      <c r="G163" s="44">
        <f>SUM(G158:G161)*E162</f>
        <v>0</v>
      </c>
      <c r="H163" s="12"/>
      <c r="I163" s="66">
        <f>G163-H163</f>
        <v>0</v>
      </c>
    </row>
  </sheetData>
  <mergeCells count="21">
    <mergeCell ref="D156:G156"/>
    <mergeCell ref="D2:G2"/>
    <mergeCell ref="D3:G3"/>
    <mergeCell ref="D11:G11"/>
    <mergeCell ref="D20:G20"/>
    <mergeCell ref="D29:G29"/>
    <mergeCell ref="D104:G104"/>
    <mergeCell ref="D109:G109"/>
    <mergeCell ref="D39:G39"/>
    <mergeCell ref="D51:G51"/>
    <mergeCell ref="D61:G61"/>
    <mergeCell ref="D68:G68"/>
    <mergeCell ref="D133:G133"/>
    <mergeCell ref="D115:G115"/>
    <mergeCell ref="D137:G137"/>
    <mergeCell ref="D144:G144"/>
    <mergeCell ref="D148:G148"/>
    <mergeCell ref="D85:G85"/>
    <mergeCell ref="D114:G114"/>
    <mergeCell ref="D76:G76"/>
    <mergeCell ref="D99:G99"/>
  </mergeCells>
  <conditionalFormatting sqref="I21:I27">
    <cfRule type="cellIs" dxfId="2" priority="2" operator="lessThan">
      <formula>0</formula>
    </cfRule>
  </conditionalFormatting>
  <conditionalFormatting sqref="I28:I37 I3:I20">
    <cfRule type="cellIs" dxfId="1" priority="3" operator="lessThan">
      <formula>0</formula>
    </cfRule>
  </conditionalFormatting>
  <conditionalFormatting sqref="I41:I45">
    <cfRule type="cellIs" dxfId="0" priority="1" operator="lessThan">
      <formula>0</formula>
    </cfRule>
  </conditionalFormatting>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04"/>
  <sheetViews>
    <sheetView workbookViewId="0">
      <selection activeCell="C8" sqref="C8"/>
    </sheetView>
  </sheetViews>
  <sheetFormatPr baseColWidth="10" defaultColWidth="8.83203125" defaultRowHeight="15" x14ac:dyDescent="0.2"/>
  <cols>
    <col min="1" max="1" width="14" bestFit="1" customWidth="1"/>
    <col min="2" max="2" width="20.33203125" customWidth="1"/>
    <col min="3" max="3" width="20.5" customWidth="1"/>
    <col min="4" max="4" width="16.33203125" style="1" customWidth="1"/>
    <col min="5" max="5" width="13.5" bestFit="1" customWidth="1"/>
    <col min="6" max="6" width="18.6640625" bestFit="1" customWidth="1"/>
    <col min="7" max="7" width="14" style="130" customWidth="1"/>
    <col min="8" max="8" width="19.33203125" customWidth="1"/>
  </cols>
  <sheetData>
    <row r="1" spans="1:8" s="1" customFormat="1" ht="16" thickBot="1" x14ac:dyDescent="0.25">
      <c r="A1" s="134" t="s">
        <v>143</v>
      </c>
      <c r="B1" s="135" t="s">
        <v>144</v>
      </c>
      <c r="C1" s="135" t="s">
        <v>145</v>
      </c>
      <c r="D1" s="135" t="s">
        <v>146</v>
      </c>
      <c r="E1" s="135" t="s">
        <v>147</v>
      </c>
      <c r="F1" s="136" t="s">
        <v>148</v>
      </c>
      <c r="G1" s="137" t="s">
        <v>149</v>
      </c>
      <c r="H1" s="138" t="s">
        <v>150</v>
      </c>
    </row>
    <row r="2" spans="1:8" x14ac:dyDescent="0.2">
      <c r="A2" s="132">
        <v>1</v>
      </c>
      <c r="B2" t="s">
        <v>151</v>
      </c>
      <c r="C2" t="s">
        <v>152</v>
      </c>
      <c r="D2" s="1">
        <v>2021</v>
      </c>
      <c r="E2" s="133">
        <v>600</v>
      </c>
      <c r="F2" s="14">
        <v>600</v>
      </c>
      <c r="H2" s="14">
        <f>E2-F2</f>
        <v>0</v>
      </c>
    </row>
    <row r="3" spans="1:8" x14ac:dyDescent="0.2">
      <c r="A3" s="132">
        <v>2</v>
      </c>
      <c r="B3" t="s">
        <v>153</v>
      </c>
      <c r="C3" t="s">
        <v>154</v>
      </c>
      <c r="D3" s="1">
        <v>2021</v>
      </c>
      <c r="E3" s="133">
        <v>600</v>
      </c>
      <c r="F3" s="14">
        <v>600</v>
      </c>
      <c r="H3" s="14">
        <f t="shared" ref="H3:H7" si="0">E3-F3</f>
        <v>0</v>
      </c>
    </row>
    <row r="4" spans="1:8" x14ac:dyDescent="0.2">
      <c r="A4" s="132">
        <v>3</v>
      </c>
      <c r="B4" t="s">
        <v>151</v>
      </c>
      <c r="C4" t="s">
        <v>155</v>
      </c>
      <c r="D4" s="1">
        <v>2022</v>
      </c>
      <c r="E4" s="133">
        <v>600</v>
      </c>
      <c r="F4" s="14">
        <v>600</v>
      </c>
      <c r="H4" s="14">
        <f t="shared" si="0"/>
        <v>0</v>
      </c>
    </row>
    <row r="5" spans="1:8" x14ac:dyDescent="0.2">
      <c r="A5" s="132">
        <v>4</v>
      </c>
      <c r="B5" t="s">
        <v>153</v>
      </c>
      <c r="C5" t="s">
        <v>156</v>
      </c>
      <c r="D5" s="1">
        <v>2022</v>
      </c>
      <c r="E5" s="133">
        <v>600</v>
      </c>
      <c r="F5" s="14">
        <v>200</v>
      </c>
      <c r="G5" s="131" t="s">
        <v>162</v>
      </c>
      <c r="H5" s="14">
        <f t="shared" si="0"/>
        <v>400</v>
      </c>
    </row>
    <row r="6" spans="1:8" x14ac:dyDescent="0.2">
      <c r="A6" s="132">
        <v>5</v>
      </c>
      <c r="B6" t="s">
        <v>157</v>
      </c>
      <c r="C6" t="s">
        <v>160</v>
      </c>
      <c r="D6" s="1">
        <v>2023</v>
      </c>
      <c r="E6" s="133">
        <v>600</v>
      </c>
      <c r="F6" s="14">
        <v>600</v>
      </c>
      <c r="H6" s="14">
        <f t="shared" si="0"/>
        <v>0</v>
      </c>
    </row>
    <row r="7" spans="1:8" x14ac:dyDescent="0.2">
      <c r="A7" s="132">
        <v>6</v>
      </c>
      <c r="B7" s="38" t="s">
        <v>159</v>
      </c>
      <c r="C7" s="38" t="s">
        <v>158</v>
      </c>
      <c r="D7" s="1">
        <v>2024</v>
      </c>
      <c r="E7" s="133">
        <v>600</v>
      </c>
      <c r="F7" s="14">
        <v>300</v>
      </c>
      <c r="G7" s="131" t="s">
        <v>161</v>
      </c>
      <c r="H7" s="14">
        <f t="shared" si="0"/>
        <v>300</v>
      </c>
    </row>
    <row r="8" spans="1:8" x14ac:dyDescent="0.2">
      <c r="A8" s="132">
        <v>7</v>
      </c>
      <c r="E8" s="67"/>
    </row>
    <row r="9" spans="1:8" x14ac:dyDescent="0.2">
      <c r="A9" s="132">
        <v>8</v>
      </c>
      <c r="E9" s="67"/>
    </row>
    <row r="10" spans="1:8" x14ac:dyDescent="0.2">
      <c r="A10" s="132">
        <v>9</v>
      </c>
      <c r="E10" s="67"/>
    </row>
    <row r="11" spans="1:8" x14ac:dyDescent="0.2">
      <c r="A11" s="132">
        <v>10</v>
      </c>
      <c r="E11" s="67"/>
    </row>
    <row r="12" spans="1:8" x14ac:dyDescent="0.2">
      <c r="A12" s="132">
        <v>11</v>
      </c>
      <c r="E12" s="67"/>
    </row>
    <row r="13" spans="1:8" x14ac:dyDescent="0.2">
      <c r="A13" s="132">
        <v>12</v>
      </c>
      <c r="E13" s="67"/>
    </row>
    <row r="14" spans="1:8" x14ac:dyDescent="0.2">
      <c r="A14" s="132">
        <v>13</v>
      </c>
      <c r="E14" s="67"/>
    </row>
    <row r="15" spans="1:8" x14ac:dyDescent="0.2">
      <c r="A15" s="132">
        <v>14</v>
      </c>
      <c r="E15" s="67"/>
    </row>
    <row r="16" spans="1:8" x14ac:dyDescent="0.2">
      <c r="A16" s="132">
        <v>15</v>
      </c>
      <c r="E16" s="67"/>
    </row>
    <row r="17" spans="1:5" x14ac:dyDescent="0.2">
      <c r="A17" s="132">
        <v>16</v>
      </c>
      <c r="E17" s="67"/>
    </row>
    <row r="18" spans="1:5" x14ac:dyDescent="0.2">
      <c r="A18" s="132">
        <v>17</v>
      </c>
      <c r="E18" s="67"/>
    </row>
    <row r="19" spans="1:5" x14ac:dyDescent="0.2">
      <c r="A19" s="132">
        <v>18</v>
      </c>
      <c r="E19" s="67"/>
    </row>
    <row r="20" spans="1:5" x14ac:dyDescent="0.2">
      <c r="A20" s="132">
        <v>19</v>
      </c>
      <c r="E20" s="67"/>
    </row>
    <row r="21" spans="1:5" x14ac:dyDescent="0.2">
      <c r="A21" s="132">
        <v>20</v>
      </c>
      <c r="E21" s="67"/>
    </row>
    <row r="22" spans="1:5" x14ac:dyDescent="0.2">
      <c r="A22" s="1" t="s">
        <v>14</v>
      </c>
      <c r="E22" s="67"/>
    </row>
    <row r="23" spans="1:5" x14ac:dyDescent="0.2">
      <c r="A23" s="1" t="s">
        <v>14</v>
      </c>
      <c r="E23" s="67"/>
    </row>
    <row r="24" spans="1:5" x14ac:dyDescent="0.2">
      <c r="A24" s="1" t="s">
        <v>14</v>
      </c>
      <c r="E24" s="67"/>
    </row>
    <row r="25" spans="1:5" x14ac:dyDescent="0.2">
      <c r="A25" s="1" t="s">
        <v>14</v>
      </c>
      <c r="E25" s="67"/>
    </row>
    <row r="26" spans="1:5" x14ac:dyDescent="0.2">
      <c r="E26" s="67"/>
    </row>
    <row r="27" spans="1:5" x14ac:dyDescent="0.2">
      <c r="E27" s="67"/>
    </row>
    <row r="28" spans="1:5" x14ac:dyDescent="0.2">
      <c r="E28" s="67"/>
    </row>
    <row r="29" spans="1:5" x14ac:dyDescent="0.2">
      <c r="E29" s="67"/>
    </row>
    <row r="30" spans="1:5" x14ac:dyDescent="0.2">
      <c r="E30" s="67"/>
    </row>
    <row r="31" spans="1:5" x14ac:dyDescent="0.2">
      <c r="E31" s="67"/>
    </row>
    <row r="32" spans="1:5" x14ac:dyDescent="0.2">
      <c r="E32" s="67"/>
    </row>
    <row r="33" spans="5:5" x14ac:dyDescent="0.2">
      <c r="E33" s="67"/>
    </row>
    <row r="34" spans="5:5" x14ac:dyDescent="0.2">
      <c r="E34" s="67"/>
    </row>
    <row r="35" spans="5:5" x14ac:dyDescent="0.2">
      <c r="E35" s="67"/>
    </row>
    <row r="36" spans="5:5" x14ac:dyDescent="0.2">
      <c r="E36" s="67"/>
    </row>
    <row r="37" spans="5:5" x14ac:dyDescent="0.2">
      <c r="E37" s="67"/>
    </row>
    <row r="38" spans="5:5" x14ac:dyDescent="0.2">
      <c r="E38" s="67"/>
    </row>
    <row r="39" spans="5:5" x14ac:dyDescent="0.2">
      <c r="E39" s="67"/>
    </row>
    <row r="40" spans="5:5" x14ac:dyDescent="0.2">
      <c r="E40" s="67"/>
    </row>
    <row r="41" spans="5:5" x14ac:dyDescent="0.2">
      <c r="E41" s="67"/>
    </row>
    <row r="42" spans="5:5" x14ac:dyDescent="0.2">
      <c r="E42" s="67"/>
    </row>
    <row r="43" spans="5:5" x14ac:dyDescent="0.2">
      <c r="E43" s="67"/>
    </row>
    <row r="44" spans="5:5" x14ac:dyDescent="0.2">
      <c r="E44" s="67"/>
    </row>
    <row r="45" spans="5:5" x14ac:dyDescent="0.2">
      <c r="E45" s="67"/>
    </row>
    <row r="46" spans="5:5" x14ac:dyDescent="0.2">
      <c r="E46" s="67"/>
    </row>
    <row r="47" spans="5:5" x14ac:dyDescent="0.2">
      <c r="E47" s="67"/>
    </row>
    <row r="48" spans="5:5" x14ac:dyDescent="0.2">
      <c r="E48" s="67"/>
    </row>
    <row r="49" spans="5:5" x14ac:dyDescent="0.2">
      <c r="E49" s="67"/>
    </row>
    <row r="50" spans="5:5" x14ac:dyDescent="0.2">
      <c r="E50" s="67"/>
    </row>
    <row r="51" spans="5:5" x14ac:dyDescent="0.2">
      <c r="E51" s="67"/>
    </row>
    <row r="52" spans="5:5" x14ac:dyDescent="0.2">
      <c r="E52" s="67"/>
    </row>
    <row r="53" spans="5:5" x14ac:dyDescent="0.2">
      <c r="E53" s="67"/>
    </row>
    <row r="54" spans="5:5" x14ac:dyDescent="0.2">
      <c r="E54" s="67"/>
    </row>
    <row r="55" spans="5:5" x14ac:dyDescent="0.2">
      <c r="E55" s="67"/>
    </row>
    <row r="56" spans="5:5" x14ac:dyDescent="0.2">
      <c r="E56" s="67"/>
    </row>
    <row r="57" spans="5:5" x14ac:dyDescent="0.2">
      <c r="E57" s="67"/>
    </row>
    <row r="58" spans="5:5" x14ac:dyDescent="0.2">
      <c r="E58" s="67"/>
    </row>
    <row r="59" spans="5:5" x14ac:dyDescent="0.2">
      <c r="E59" s="67"/>
    </row>
    <row r="60" spans="5:5" x14ac:dyDescent="0.2">
      <c r="E60" s="67"/>
    </row>
    <row r="61" spans="5:5" x14ac:dyDescent="0.2">
      <c r="E61" s="67"/>
    </row>
    <row r="62" spans="5:5" x14ac:dyDescent="0.2">
      <c r="E62" s="67"/>
    </row>
    <row r="63" spans="5:5" x14ac:dyDescent="0.2">
      <c r="E63" s="67"/>
    </row>
    <row r="64" spans="5:5" x14ac:dyDescent="0.2">
      <c r="E64" s="67"/>
    </row>
    <row r="65" spans="5:5" x14ac:dyDescent="0.2">
      <c r="E65" s="67"/>
    </row>
    <row r="66" spans="5:5" x14ac:dyDescent="0.2">
      <c r="E66" s="67"/>
    </row>
    <row r="67" spans="5:5" x14ac:dyDescent="0.2">
      <c r="E67" s="67"/>
    </row>
    <row r="68" spans="5:5" x14ac:dyDescent="0.2">
      <c r="E68" s="67"/>
    </row>
    <row r="69" spans="5:5" x14ac:dyDescent="0.2">
      <c r="E69" s="67"/>
    </row>
    <row r="70" spans="5:5" x14ac:dyDescent="0.2">
      <c r="E70" s="67"/>
    </row>
    <row r="71" spans="5:5" x14ac:dyDescent="0.2">
      <c r="E71" s="67"/>
    </row>
    <row r="72" spans="5:5" x14ac:dyDescent="0.2">
      <c r="E72" s="67"/>
    </row>
    <row r="73" spans="5:5" x14ac:dyDescent="0.2">
      <c r="E73" s="67"/>
    </row>
    <row r="74" spans="5:5" x14ac:dyDescent="0.2">
      <c r="E74" s="67"/>
    </row>
    <row r="75" spans="5:5" x14ac:dyDescent="0.2">
      <c r="E75" s="67"/>
    </row>
    <row r="76" spans="5:5" x14ac:dyDescent="0.2">
      <c r="E76" s="67"/>
    </row>
    <row r="77" spans="5:5" x14ac:dyDescent="0.2">
      <c r="E77" s="67"/>
    </row>
    <row r="78" spans="5:5" x14ac:dyDescent="0.2">
      <c r="E78" s="67"/>
    </row>
    <row r="79" spans="5:5" x14ac:dyDescent="0.2">
      <c r="E79" s="67"/>
    </row>
    <row r="80" spans="5:5" x14ac:dyDescent="0.2">
      <c r="E80" s="67"/>
    </row>
    <row r="81" spans="5:5" x14ac:dyDescent="0.2">
      <c r="E81" s="67"/>
    </row>
    <row r="82" spans="5:5" x14ac:dyDescent="0.2">
      <c r="E82" s="67"/>
    </row>
    <row r="83" spans="5:5" x14ac:dyDescent="0.2">
      <c r="E83" s="67"/>
    </row>
    <row r="84" spans="5:5" x14ac:dyDescent="0.2">
      <c r="E84" s="67"/>
    </row>
    <row r="85" spans="5:5" x14ac:dyDescent="0.2">
      <c r="E85" s="67"/>
    </row>
    <row r="86" spans="5:5" x14ac:dyDescent="0.2">
      <c r="E86" s="67"/>
    </row>
    <row r="87" spans="5:5" x14ac:dyDescent="0.2">
      <c r="E87" s="67"/>
    </row>
    <row r="88" spans="5:5" x14ac:dyDescent="0.2">
      <c r="E88" s="67"/>
    </row>
    <row r="89" spans="5:5" x14ac:dyDescent="0.2">
      <c r="E89" s="67"/>
    </row>
    <row r="90" spans="5:5" x14ac:dyDescent="0.2">
      <c r="E90" s="67"/>
    </row>
    <row r="91" spans="5:5" x14ac:dyDescent="0.2">
      <c r="E91" s="67"/>
    </row>
    <row r="92" spans="5:5" x14ac:dyDescent="0.2">
      <c r="E92" s="67"/>
    </row>
    <row r="93" spans="5:5" x14ac:dyDescent="0.2">
      <c r="E93" s="67"/>
    </row>
    <row r="94" spans="5:5" x14ac:dyDescent="0.2">
      <c r="E94" s="67"/>
    </row>
    <row r="95" spans="5:5" x14ac:dyDescent="0.2">
      <c r="E95" s="67"/>
    </row>
    <row r="96" spans="5:5" x14ac:dyDescent="0.2">
      <c r="E96" s="67"/>
    </row>
    <row r="97" spans="5:5" x14ac:dyDescent="0.2">
      <c r="E97" s="67"/>
    </row>
    <row r="98" spans="5:5" x14ac:dyDescent="0.2">
      <c r="E98" s="67"/>
    </row>
    <row r="99" spans="5:5" x14ac:dyDescent="0.2">
      <c r="E99" s="67"/>
    </row>
    <row r="100" spans="5:5" x14ac:dyDescent="0.2">
      <c r="E100" s="67"/>
    </row>
    <row r="101" spans="5:5" x14ac:dyDescent="0.2">
      <c r="E101" s="67"/>
    </row>
    <row r="102" spans="5:5" x14ac:dyDescent="0.2">
      <c r="E102" s="67"/>
    </row>
    <row r="103" spans="5:5" x14ac:dyDescent="0.2">
      <c r="E103" s="67"/>
    </row>
    <row r="104" spans="5:5" x14ac:dyDescent="0.2">
      <c r="E104" s="67"/>
    </row>
    <row r="105" spans="5:5" x14ac:dyDescent="0.2">
      <c r="E105" s="67"/>
    </row>
    <row r="106" spans="5:5" x14ac:dyDescent="0.2">
      <c r="E106" s="67"/>
    </row>
    <row r="107" spans="5:5" x14ac:dyDescent="0.2">
      <c r="E107" s="67"/>
    </row>
    <row r="108" spans="5:5" x14ac:dyDescent="0.2">
      <c r="E108" s="67"/>
    </row>
    <row r="109" spans="5:5" x14ac:dyDescent="0.2">
      <c r="E109" s="67"/>
    </row>
    <row r="110" spans="5:5" x14ac:dyDescent="0.2">
      <c r="E110" s="67"/>
    </row>
    <row r="111" spans="5:5" x14ac:dyDescent="0.2">
      <c r="E111" s="67"/>
    </row>
    <row r="112" spans="5:5" x14ac:dyDescent="0.2">
      <c r="E112" s="67"/>
    </row>
    <row r="113" spans="5:5" x14ac:dyDescent="0.2">
      <c r="E113" s="67"/>
    </row>
    <row r="114" spans="5:5" x14ac:dyDescent="0.2">
      <c r="E114" s="67"/>
    </row>
    <row r="115" spans="5:5" x14ac:dyDescent="0.2">
      <c r="E115" s="67"/>
    </row>
    <row r="116" spans="5:5" x14ac:dyDescent="0.2">
      <c r="E116" s="67"/>
    </row>
    <row r="117" spans="5:5" x14ac:dyDescent="0.2">
      <c r="E117" s="67"/>
    </row>
    <row r="118" spans="5:5" x14ac:dyDescent="0.2">
      <c r="E118" s="67"/>
    </row>
    <row r="119" spans="5:5" x14ac:dyDescent="0.2">
      <c r="E119" s="67"/>
    </row>
    <row r="120" spans="5:5" x14ac:dyDescent="0.2">
      <c r="E120" s="67"/>
    </row>
    <row r="121" spans="5:5" x14ac:dyDescent="0.2">
      <c r="E121" s="67"/>
    </row>
    <row r="122" spans="5:5" x14ac:dyDescent="0.2">
      <c r="E122" s="67"/>
    </row>
    <row r="123" spans="5:5" x14ac:dyDescent="0.2">
      <c r="E123" s="67"/>
    </row>
    <row r="124" spans="5:5" x14ac:dyDescent="0.2">
      <c r="E124" s="67"/>
    </row>
    <row r="125" spans="5:5" x14ac:dyDescent="0.2">
      <c r="E125" s="67"/>
    </row>
    <row r="126" spans="5:5" x14ac:dyDescent="0.2">
      <c r="E126" s="67"/>
    </row>
    <row r="127" spans="5:5" x14ac:dyDescent="0.2">
      <c r="E127" s="67"/>
    </row>
    <row r="128" spans="5:5" x14ac:dyDescent="0.2">
      <c r="E128" s="67"/>
    </row>
    <row r="129" spans="5:5" x14ac:dyDescent="0.2">
      <c r="E129" s="67"/>
    </row>
    <row r="130" spans="5:5" x14ac:dyDescent="0.2">
      <c r="E130" s="67"/>
    </row>
    <row r="131" spans="5:5" x14ac:dyDescent="0.2">
      <c r="E131" s="67"/>
    </row>
    <row r="132" spans="5:5" x14ac:dyDescent="0.2">
      <c r="E132" s="67"/>
    </row>
    <row r="133" spans="5:5" x14ac:dyDescent="0.2">
      <c r="E133" s="67"/>
    </row>
    <row r="134" spans="5:5" x14ac:dyDescent="0.2">
      <c r="E134" s="67"/>
    </row>
    <row r="135" spans="5:5" x14ac:dyDescent="0.2">
      <c r="E135" s="67"/>
    </row>
    <row r="136" spans="5:5" x14ac:dyDescent="0.2">
      <c r="E136" s="67"/>
    </row>
    <row r="137" spans="5:5" x14ac:dyDescent="0.2">
      <c r="E137" s="67"/>
    </row>
    <row r="138" spans="5:5" x14ac:dyDescent="0.2">
      <c r="E138" s="67"/>
    </row>
    <row r="139" spans="5:5" x14ac:dyDescent="0.2">
      <c r="E139" s="67"/>
    </row>
    <row r="140" spans="5:5" x14ac:dyDescent="0.2">
      <c r="E140" s="67"/>
    </row>
    <row r="141" spans="5:5" x14ac:dyDescent="0.2">
      <c r="E141" s="67"/>
    </row>
    <row r="142" spans="5:5" x14ac:dyDescent="0.2">
      <c r="E142" s="67"/>
    </row>
    <row r="143" spans="5:5" x14ac:dyDescent="0.2">
      <c r="E143" s="67"/>
    </row>
    <row r="144" spans="5:5" x14ac:dyDescent="0.2">
      <c r="E144" s="67"/>
    </row>
    <row r="145" spans="5:5" x14ac:dyDescent="0.2">
      <c r="E145" s="67"/>
    </row>
    <row r="146" spans="5:5" x14ac:dyDescent="0.2">
      <c r="E146" s="67"/>
    </row>
    <row r="147" spans="5:5" x14ac:dyDescent="0.2">
      <c r="E147" s="67"/>
    </row>
    <row r="148" spans="5:5" x14ac:dyDescent="0.2">
      <c r="E148" s="67"/>
    </row>
    <row r="149" spans="5:5" x14ac:dyDescent="0.2">
      <c r="E149" s="67"/>
    </row>
    <row r="150" spans="5:5" x14ac:dyDescent="0.2">
      <c r="E150" s="67"/>
    </row>
    <row r="151" spans="5:5" x14ac:dyDescent="0.2">
      <c r="E151" s="67"/>
    </row>
    <row r="152" spans="5:5" x14ac:dyDescent="0.2">
      <c r="E152" s="67"/>
    </row>
    <row r="153" spans="5:5" x14ac:dyDescent="0.2">
      <c r="E153" s="67"/>
    </row>
    <row r="154" spans="5:5" x14ac:dyDescent="0.2">
      <c r="E154" s="67"/>
    </row>
    <row r="155" spans="5:5" x14ac:dyDescent="0.2">
      <c r="E155" s="67"/>
    </row>
    <row r="156" spans="5:5" x14ac:dyDescent="0.2">
      <c r="E156" s="67"/>
    </row>
    <row r="157" spans="5:5" x14ac:dyDescent="0.2">
      <c r="E157" s="67"/>
    </row>
    <row r="158" spans="5:5" x14ac:dyDescent="0.2">
      <c r="E158" s="67"/>
    </row>
    <row r="159" spans="5:5" x14ac:dyDescent="0.2">
      <c r="E159" s="67"/>
    </row>
    <row r="160" spans="5:5" x14ac:dyDescent="0.2">
      <c r="E160" s="67"/>
    </row>
    <row r="161" spans="5:5" x14ac:dyDescent="0.2">
      <c r="E161" s="67"/>
    </row>
    <row r="162" spans="5:5" x14ac:dyDescent="0.2">
      <c r="E162" s="67"/>
    </row>
    <row r="163" spans="5:5" x14ac:dyDescent="0.2">
      <c r="E163" s="67"/>
    </row>
    <row r="164" spans="5:5" x14ac:dyDescent="0.2">
      <c r="E164" s="67"/>
    </row>
    <row r="165" spans="5:5" x14ac:dyDescent="0.2">
      <c r="E165" s="67"/>
    </row>
    <row r="166" spans="5:5" x14ac:dyDescent="0.2">
      <c r="E166" s="67"/>
    </row>
    <row r="167" spans="5:5" x14ac:dyDescent="0.2">
      <c r="E167" s="67"/>
    </row>
    <row r="168" spans="5:5" x14ac:dyDescent="0.2">
      <c r="E168" s="67"/>
    </row>
    <row r="169" spans="5:5" x14ac:dyDescent="0.2">
      <c r="E169" s="67"/>
    </row>
    <row r="170" spans="5:5" x14ac:dyDescent="0.2">
      <c r="E170" s="67"/>
    </row>
    <row r="171" spans="5:5" x14ac:dyDescent="0.2">
      <c r="E171" s="67"/>
    </row>
    <row r="172" spans="5:5" x14ac:dyDescent="0.2">
      <c r="E172" s="67"/>
    </row>
    <row r="173" spans="5:5" x14ac:dyDescent="0.2">
      <c r="E173" s="67"/>
    </row>
    <row r="174" spans="5:5" x14ac:dyDescent="0.2">
      <c r="E174" s="67"/>
    </row>
    <row r="175" spans="5:5" x14ac:dyDescent="0.2">
      <c r="E175" s="67"/>
    </row>
    <row r="176" spans="5:5" x14ac:dyDescent="0.2">
      <c r="E176" s="67"/>
    </row>
    <row r="177" spans="5:5" x14ac:dyDescent="0.2">
      <c r="E177" s="67"/>
    </row>
    <row r="178" spans="5:5" x14ac:dyDescent="0.2">
      <c r="E178" s="67"/>
    </row>
    <row r="179" spans="5:5" x14ac:dyDescent="0.2">
      <c r="E179" s="67"/>
    </row>
    <row r="180" spans="5:5" x14ac:dyDescent="0.2">
      <c r="E180" s="67"/>
    </row>
    <row r="181" spans="5:5" x14ac:dyDescent="0.2">
      <c r="E181" s="67"/>
    </row>
    <row r="182" spans="5:5" x14ac:dyDescent="0.2">
      <c r="E182" s="67"/>
    </row>
    <row r="183" spans="5:5" x14ac:dyDescent="0.2">
      <c r="E183" s="67"/>
    </row>
    <row r="184" spans="5:5" x14ac:dyDescent="0.2">
      <c r="E184" s="67"/>
    </row>
    <row r="185" spans="5:5" x14ac:dyDescent="0.2">
      <c r="E185" s="67"/>
    </row>
    <row r="186" spans="5:5" x14ac:dyDescent="0.2">
      <c r="E186" s="67"/>
    </row>
    <row r="187" spans="5:5" x14ac:dyDescent="0.2">
      <c r="E187" s="67"/>
    </row>
    <row r="188" spans="5:5" x14ac:dyDescent="0.2">
      <c r="E188" s="67"/>
    </row>
    <row r="189" spans="5:5" x14ac:dyDescent="0.2">
      <c r="E189" s="67"/>
    </row>
    <row r="190" spans="5:5" x14ac:dyDescent="0.2">
      <c r="E190" s="67"/>
    </row>
    <row r="191" spans="5:5" x14ac:dyDescent="0.2">
      <c r="E191" s="67"/>
    </row>
    <row r="192" spans="5:5" x14ac:dyDescent="0.2">
      <c r="E192" s="67"/>
    </row>
    <row r="193" spans="5:5" x14ac:dyDescent="0.2">
      <c r="E193" s="67"/>
    </row>
    <row r="194" spans="5:5" x14ac:dyDescent="0.2">
      <c r="E194" s="67"/>
    </row>
    <row r="195" spans="5:5" x14ac:dyDescent="0.2">
      <c r="E195" s="67"/>
    </row>
    <row r="196" spans="5:5" x14ac:dyDescent="0.2">
      <c r="E196" s="67"/>
    </row>
    <row r="197" spans="5:5" x14ac:dyDescent="0.2">
      <c r="E197" s="67"/>
    </row>
    <row r="198" spans="5:5" x14ac:dyDescent="0.2">
      <c r="E198" s="67"/>
    </row>
    <row r="199" spans="5:5" x14ac:dyDescent="0.2">
      <c r="E199" s="67"/>
    </row>
    <row r="200" spans="5:5" x14ac:dyDescent="0.2">
      <c r="E200" s="67"/>
    </row>
    <row r="201" spans="5:5" x14ac:dyDescent="0.2">
      <c r="E201" s="67"/>
    </row>
    <row r="202" spans="5:5" x14ac:dyDescent="0.2">
      <c r="E202" s="67"/>
    </row>
    <row r="203" spans="5:5" x14ac:dyDescent="0.2">
      <c r="E203" s="67"/>
    </row>
    <row r="204" spans="5:5" x14ac:dyDescent="0.2">
      <c r="E204"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Semester Budget</vt:lpstr>
      <vt:lpstr>Specific Programming</vt:lpstr>
      <vt:lpstr>Member A|R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Jackson Pearson</dc:creator>
  <cp:lastModifiedBy>Microsoft Office User</cp:lastModifiedBy>
  <dcterms:created xsi:type="dcterms:W3CDTF">2018-04-10T18:33:17Z</dcterms:created>
  <dcterms:modified xsi:type="dcterms:W3CDTF">2020-08-12T13:18:36Z</dcterms:modified>
</cp:coreProperties>
</file>